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400" windowHeight="5685" activeTab="1"/>
  </bookViews>
  <sheets>
    <sheet name="Berechnungstabelle" sheetId="1" r:id="rId1"/>
    <sheet name="Druckvers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vom Hofe</author>
  </authors>
  <commentList>
    <comment ref="B19" authorId="0">
      <text>
        <r>
          <rPr>
            <sz val="8"/>
            <rFont val="Tahoma"/>
            <family val="0"/>
          </rPr>
          <t>Ausschließlich Beiträge, Kostenerstattungen oder sonstige Einnahmen lt. Satzung, die im Rahmen des Investitionsvorhabens eingenommen werden.</t>
        </r>
      </text>
    </comment>
    <comment ref="I19" authorId="0">
      <text>
        <r>
          <rPr>
            <sz val="8"/>
            <rFont val="Tahoma"/>
            <family val="0"/>
          </rPr>
          <t xml:space="preserve">Der Auflösungssatz ergibt sich aus dem Anlagevermögen.
</t>
        </r>
      </text>
    </comment>
    <comment ref="L30" authorId="0">
      <text>
        <r>
          <rPr>
            <sz val="8"/>
            <rFont val="Tahoma"/>
            <family val="0"/>
          </rPr>
          <t xml:space="preserve">Positive oder negative Einwohnerentwicklung
</t>
        </r>
      </text>
    </comment>
    <comment ref="L35" authorId="0">
      <text>
        <r>
          <rPr>
            <sz val="8"/>
            <rFont val="Tahoma"/>
            <family val="0"/>
          </rPr>
          <t xml:space="preserve">Positive oder negative Entwicklung der Einwohnergleichwerte (Industrie/Gewerbe)
</t>
        </r>
      </text>
    </comment>
    <comment ref="B181" authorId="0">
      <text>
        <r>
          <rPr>
            <sz val="8"/>
            <rFont val="Tahoma"/>
            <family val="0"/>
          </rPr>
          <t xml:space="preserve">Positive Differenz: zusätzlicher Gebührenbedarf
Negative Differenz: 
"Gebührenüberschuss"
</t>
        </r>
      </text>
    </comment>
    <comment ref="B151" authorId="0">
      <text>
        <r>
          <rPr>
            <sz val="8"/>
            <rFont val="Tahoma"/>
            <family val="0"/>
          </rPr>
          <t xml:space="preserve">Zinsen aus einem möglichen Überschuss bei der Finanzierung des Investitionsvorhaben (z.B. Pkt. 6)
</t>
        </r>
      </text>
    </comment>
    <comment ref="B139" authorId="0">
      <text>
        <r>
          <rPr>
            <sz val="8"/>
            <rFont val="Tahoma"/>
            <family val="0"/>
          </rPr>
          <t xml:space="preserve">Die von der Industrie und dem Gewerbe bezogene Jahresfrischwassermenge
</t>
        </r>
      </text>
    </comment>
    <comment ref="B131" authorId="0">
      <text>
        <r>
          <rPr>
            <sz val="8"/>
            <rFont val="Tahoma"/>
            <family val="0"/>
          </rPr>
          <t xml:space="preserve">Messgröße zur Ermittlung der
Jahresschmutzwassermenge
</t>
        </r>
      </text>
    </comment>
    <comment ref="C126" authorId="0">
      <text>
        <r>
          <rPr>
            <sz val="8"/>
            <rFont val="Tahoma"/>
            <family val="0"/>
          </rPr>
          <t xml:space="preserve">Zinsen und Abschreibung
</t>
        </r>
      </text>
    </comment>
    <comment ref="B173" authorId="0">
      <text>
        <r>
          <rPr>
            <sz val="8"/>
            <rFont val="Tahoma"/>
            <family val="0"/>
          </rPr>
          <t xml:space="preserve">Menge im Gebührenbereich, die von dem Investitionsvorhaben beinflusst wird.
Die zu erwartende Menge aus der geplanten Neuinvestition ist noch nicht zu berücksichtigen.
</t>
        </r>
      </text>
    </comment>
    <comment ref="B115" authorId="0">
      <text>
        <r>
          <rPr>
            <sz val="8"/>
            <rFont val="Tahoma"/>
            <family val="0"/>
          </rPr>
          <t xml:space="preserve">Zusätzliche Entsorgungskosten für den Klärschlamm beim Bau einer neuen Ortskläranlage
</t>
        </r>
      </text>
    </comment>
    <comment ref="B114" authorId="0">
      <text>
        <r>
          <rPr>
            <sz val="8"/>
            <rFont val="Tahoma"/>
            <family val="0"/>
          </rPr>
          <t xml:space="preserve">Im Fall einer Überleitung des Abwassers in eine bestehende, zentrale Kläranlage
</t>
        </r>
      </text>
    </comment>
    <comment ref="E103" authorId="0">
      <text>
        <r>
          <rPr>
            <sz val="8"/>
            <rFont val="Tahoma"/>
            <family val="0"/>
          </rPr>
          <t xml:space="preserve">kalkulierte Laufzeit des Zwischenfinanzierungskredites
</t>
        </r>
      </text>
    </comment>
    <comment ref="D103" authorId="0">
      <text>
        <r>
          <rPr>
            <sz val="8"/>
            <rFont val="Tahoma"/>
            <family val="0"/>
          </rPr>
          <t xml:space="preserve">kalkulierter Zinssatz für den Zwischenfinanzierungskredit
</t>
        </r>
      </text>
    </comment>
    <comment ref="B176" authorId="0">
      <text>
        <r>
          <rPr>
            <sz val="8"/>
            <rFont val="Tahoma"/>
            <family val="0"/>
          </rPr>
          <t xml:space="preserve">Umsatzerlöse im Gebührenbereich, die von dem Investitionsvorhaben beinflusst werden.
Die zu erwartenden Umsatzerlöse aus der geplanten Neuinvestition ist noch nicht zu berücksichtigen.
</t>
        </r>
      </text>
    </comment>
    <comment ref="C95" authorId="0">
      <text>
        <r>
          <rPr>
            <sz val="8"/>
            <rFont val="Tahoma"/>
            <family val="0"/>
          </rPr>
          <t>Restbedarf = Kosten Investitionsvorhaben - Beiträge -  Kostenerstattungen HS - Fördermittel - (ggfs. sonstige Zuschüsse Dritter, z.B. Erschließungsbeiträge)
 (-)  = Überschuss
(+)  =  Kredit</t>
        </r>
      </text>
    </comment>
    <comment ref="B180" authorId="0">
      <text>
        <r>
          <rPr>
            <sz val="8"/>
            <rFont val="Tahoma"/>
            <family val="0"/>
          </rPr>
          <t xml:space="preserve">Mengen- und Grundgebühren
</t>
        </r>
      </text>
    </comment>
    <comment ref="C99" authorId="0">
      <text>
        <r>
          <rPr>
            <sz val="8"/>
            <rFont val="Tahoma"/>
            <family val="0"/>
          </rPr>
          <t xml:space="preserve">kalkulierter Zinssatz des Kredits oder
Zinssatz einer Kapitalanlage bei Überschuss
</t>
        </r>
      </text>
    </comment>
    <comment ref="H3" authorId="0">
      <text>
        <r>
          <rPr>
            <sz val="8"/>
            <rFont val="Tahoma"/>
            <family val="0"/>
          </rPr>
          <t xml:space="preserve">Hier ist pauschal mit 90% gerechnet worden.
</t>
        </r>
      </text>
    </comment>
    <comment ref="I25" authorId="0">
      <text>
        <r>
          <rPr>
            <sz val="8"/>
            <rFont val="Tahoma"/>
            <family val="0"/>
          </rPr>
          <t xml:space="preserve">Der Auflösungssatz ergibt sich aus dem Anlagevermögen.
</t>
        </r>
      </text>
    </comment>
    <comment ref="K4" authorId="0">
      <text>
        <r>
          <rPr>
            <sz val="8"/>
            <rFont val="Tahoma"/>
            <family val="0"/>
          </rPr>
          <t>Bitte das 1. Jahr der Investition eingeben!</t>
        </r>
      </text>
    </comment>
    <comment ref="B179" authorId="0">
      <text>
        <r>
          <rPr>
            <sz val="8"/>
            <rFont val="Tahoma"/>
            <family val="0"/>
          </rPr>
          <t xml:space="preserve">Hier wird die unter Pkt. 12 angenommene negative Einwohner- und Mengenentwicklung berücksichtigt.
</t>
        </r>
      </text>
    </comment>
    <comment ref="B183" authorId="0">
      <text>
        <r>
          <rPr>
            <sz val="8"/>
            <rFont val="Tahoma"/>
            <family val="0"/>
          </rPr>
          <t xml:space="preserve">Hier wird die unter Pkt. 12 angenommene positive Einwohner- und  Mengenentwicklung berücksichtigt.
</t>
        </r>
      </text>
    </comment>
    <comment ref="B94" authorId="0">
      <text>
        <r>
          <rPr>
            <sz val="8"/>
            <rFont val="Tahoma"/>
            <family val="0"/>
          </rPr>
          <t xml:space="preserve">Der finanzierungsbedürftige Restaufwand kann sich verringern, wenn Rückstellungen berücksichtigt werden. 
</t>
        </r>
      </text>
    </comment>
  </commentList>
</comments>
</file>

<file path=xl/sharedStrings.xml><?xml version="1.0" encoding="utf-8"?>
<sst xmlns="http://schemas.openxmlformats.org/spreadsheetml/2006/main" count="649" uniqueCount="244">
  <si>
    <t>Anzahl / Länge</t>
  </si>
  <si>
    <t>spez. Kosten</t>
  </si>
  <si>
    <t>Kosten</t>
  </si>
  <si>
    <t xml:space="preserve"> Nebenkosten</t>
  </si>
  <si>
    <t>Gesamtkosten</t>
  </si>
  <si>
    <t xml:space="preserve"> förderfähige Kosten</t>
  </si>
  <si>
    <t>jährlich lineare Abschreibung</t>
  </si>
  <si>
    <t>1.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</si>
  <si>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</si>
  <si>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</si>
  <si>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</si>
  <si>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</si>
  <si>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</si>
  <si>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2.</t>
  </si>
  <si>
    <t>Einmalentgelte</t>
  </si>
  <si>
    <t>Anzahl</t>
  </si>
  <si>
    <t>Gesamt-einmalentgelte</t>
  </si>
  <si>
    <t>Auflösungs-satz</t>
  </si>
  <si>
    <t>Auflösung</t>
  </si>
  <si>
    <t xml:space="preserve"> 2.1</t>
  </si>
  <si>
    <t xml:space="preserve"> 2.2</t>
  </si>
  <si>
    <t>Kostenerstattung Hausanschlüsse lt. Satzung</t>
  </si>
  <si>
    <t>3.</t>
  </si>
  <si>
    <t>Investitionsförderung</t>
  </si>
  <si>
    <t>Fördersatz</t>
  </si>
  <si>
    <t>förderfähige Investsumme</t>
  </si>
  <si>
    <t>Fördermittel</t>
  </si>
  <si>
    <t xml:space="preserve"> 3.1</t>
  </si>
  <si>
    <t>4.</t>
  </si>
  <si>
    <t>5.</t>
  </si>
  <si>
    <t>6.</t>
  </si>
  <si>
    <t>Aufwand / Ertrag aus Finanzierung</t>
  </si>
  <si>
    <t>finanzierungsbedürftiger Restaufwand</t>
  </si>
  <si>
    <t>7.</t>
  </si>
  <si>
    <t>Finanzierung des Investitionsaufwandes</t>
  </si>
  <si>
    <t xml:space="preserve"> 7.1</t>
  </si>
  <si>
    <t>Abschreibungen (Tilgung)</t>
  </si>
  <si>
    <t>8.</t>
  </si>
  <si>
    <t xml:space="preserve">Zwischenfinanzierung von Zuschüssen nach 2. (soweit relevant) </t>
  </si>
  <si>
    <t>Kredit</t>
  </si>
  <si>
    <t>Jährliche Verzinsung</t>
  </si>
  <si>
    <t>Kreditlaufzeit</t>
  </si>
  <si>
    <t>kalkulierte Zahlung</t>
  </si>
  <si>
    <t xml:space="preserve"> 8.1</t>
  </si>
  <si>
    <t>Finanzierung Kassenkredit</t>
  </si>
  <si>
    <t>Kapitalstand Anfang</t>
  </si>
  <si>
    <t>Zinszahlung</t>
  </si>
  <si>
    <t>Tilgung</t>
  </si>
  <si>
    <t>Kapitalstand Ende</t>
  </si>
  <si>
    <t>9.</t>
  </si>
  <si>
    <t>Zusätzliche Personal-, Verwaltungs- und Betriebskosten</t>
  </si>
  <si>
    <t>Preissteigerung</t>
  </si>
  <si>
    <t xml:space="preserve"> 9.1</t>
  </si>
  <si>
    <t>Kanalinspektion und -unterhaltung</t>
  </si>
  <si>
    <t>Pump- u. Sonderbauwerksunterhaltung</t>
  </si>
  <si>
    <t>Energiekosten Pump-/Sonderbauwerk</t>
  </si>
  <si>
    <t>Anteilige Behandlungskosten Kläranlage</t>
  </si>
  <si>
    <t>Grundstücks- und Gebäudeunterhaltung</t>
  </si>
  <si>
    <t>Fremdleistungen /Verwaltungskostenbeitrag</t>
  </si>
  <si>
    <t>nicht verrechenbare Abwasserabgabe</t>
  </si>
  <si>
    <t>10.</t>
  </si>
  <si>
    <t>Kapitalkosten</t>
  </si>
  <si>
    <t>11.</t>
  </si>
  <si>
    <t>Kapital- und Betriebskosten in Folge investitionsbedingter</t>
  </si>
  <si>
    <t>nicht umlegbarer Leerkapazitäten</t>
  </si>
  <si>
    <t xml:space="preserve"> 12.</t>
  </si>
  <si>
    <t>negative Einwohnerentwicklung:</t>
  </si>
  <si>
    <t xml:space="preserve"> 12.1</t>
  </si>
  <si>
    <t xml:space="preserve"> 12.2</t>
  </si>
  <si>
    <t xml:space="preserve"> 12.3</t>
  </si>
  <si>
    <t>Jahresfrischwassermenge</t>
  </si>
  <si>
    <t>positive Einwohnerentwicklung:</t>
  </si>
  <si>
    <t xml:space="preserve"> 12.4</t>
  </si>
  <si>
    <t>13.</t>
  </si>
  <si>
    <t>Kapital- und Betriebskosten durch Leerkapazitäten:</t>
  </si>
  <si>
    <t>Habenzinsen u. ähnliche Erträge:</t>
  </si>
  <si>
    <t>Zinsen und ähnliche Aufwendungen:</t>
  </si>
  <si>
    <t>Sonstige Steuern:</t>
  </si>
  <si>
    <t>Differenz:</t>
  </si>
  <si>
    <r>
      <t>Abschrei-bungszeit</t>
    </r>
    <r>
      <rPr>
        <b/>
        <u val="single"/>
        <vertAlign val="superscript"/>
        <sz val="10"/>
        <rFont val="Arial"/>
        <family val="2"/>
      </rPr>
      <t>2)</t>
    </r>
  </si>
  <si>
    <t>35,79 €/SE</t>
  </si>
  <si>
    <t>zu 1) Investitionsvorhaben sind die zu fördernden Vorhaben einschließlich der anteiligen Kosten für hierzu erforderliche Zentralanlagen</t>
  </si>
  <si>
    <t>zu 2) Bitte bei nicht berücksichtigten Vorhaben als Abschreibungszeit mind.1 Jahr eingeben, ansonsten Rechenfehler!</t>
  </si>
  <si>
    <t>Summe Investitionen:</t>
  </si>
  <si>
    <t>neu angeschlossene Einwohner</t>
  </si>
  <si>
    <t>neu angeschlossenes Gewerbe</t>
  </si>
  <si>
    <t>Beitragssatz/
durchschnittliche HA-Kostenerstattung</t>
  </si>
  <si>
    <t>spez. Fläche / Länge</t>
  </si>
  <si>
    <t>Zinsen (Zinssatz)</t>
  </si>
  <si>
    <t>Betriebskosten</t>
  </si>
  <si>
    <t>Umsatzerlöse aus Auflösung Einmalentgelte:</t>
  </si>
  <si>
    <t>Umsatzerlöse aus Auflösung Fördermittel:</t>
  </si>
  <si>
    <t>Grundgebühr</t>
  </si>
  <si>
    <t>Zwischensumme:</t>
  </si>
  <si>
    <t>Wegfall von Umsatzerlösen (dezentral)</t>
  </si>
  <si>
    <t>spez. Verbrauch der Einwohner (Fäkalschlamm)</t>
  </si>
  <si>
    <t>Jahresmengen (Fäkalschlamm)</t>
  </si>
  <si>
    <t>Fäkalschlammgebühr</t>
  </si>
  <si>
    <t>spez. Schmutzwassermenge Kanalbenutzer</t>
  </si>
  <si>
    <t>Kanalbenutzungsgebühr</t>
  </si>
  <si>
    <t>Jahresmengen Kanalbenutzung</t>
  </si>
  <si>
    <t>Erträge aus dezentraler Entsorgung, gesamt:</t>
  </si>
  <si>
    <t>Aufwand</t>
  </si>
  <si>
    <t>Aufwand (BK)</t>
  </si>
  <si>
    <t>Einwohner</t>
  </si>
  <si>
    <t xml:space="preserve"> 2.3</t>
  </si>
  <si>
    <t>sonstige Einmalentgelte</t>
  </si>
  <si>
    <t>Beitrag lt. Satzung</t>
  </si>
  <si>
    <t>demographische Entwicklung</t>
  </si>
  <si>
    <t>wegfallende (dezentrale) Gebühreneinnahmen:</t>
  </si>
  <si>
    <t>Summe wegfallende Betriebskosten:</t>
  </si>
  <si>
    <t>Verwaltungskosten (aSG):</t>
  </si>
  <si>
    <t>spez. Transportkosten Fäkalschlammabfuhr:</t>
  </si>
  <si>
    <t>zu transportierende Fäkalschlammmengen:</t>
  </si>
  <si>
    <t>Transportkosten Fäkalschlammabfuhr:</t>
  </si>
  <si>
    <t>Verwaltungskosten (FS):</t>
  </si>
  <si>
    <t>zu transportierende Schmutzwassermengen aus aSG:</t>
  </si>
  <si>
    <t>Transportkosten aus aSG:</t>
  </si>
  <si>
    <t>Erträge aus AWAG (Kleineinleiterabgabe):</t>
  </si>
  <si>
    <t>Direkteinleiter (AWAG-Kleineinleiter):</t>
  </si>
  <si>
    <t>Kleineinleiterabgabe:</t>
  </si>
  <si>
    <t>Kläranlage:</t>
  </si>
  <si>
    <t>Pump-/Sonderbauwerke:</t>
  </si>
  <si>
    <t>davon Bautechnik:</t>
  </si>
  <si>
    <t>davon Maschinentechnik:</t>
  </si>
  <si>
    <t>davon Elektrotechnik:</t>
  </si>
  <si>
    <t>Hausanschlüsse:</t>
  </si>
  <si>
    <t xml:space="preserve"> 1.1.1</t>
  </si>
  <si>
    <t xml:space="preserve"> 1.1.2</t>
  </si>
  <si>
    <t xml:space="preserve"> 1.1.3</t>
  </si>
  <si>
    <t>Personal-, Verwaltungs- und Betriebskosten der Neuinvestition:</t>
  </si>
  <si>
    <t>Abschreibung aus den Neuinvestitionen</t>
  </si>
  <si>
    <t>Erträge</t>
  </si>
  <si>
    <t>wegfallende (dezentrale) Betriebskosten:</t>
  </si>
  <si>
    <t>Zwischenfinanzierungskosten</t>
  </si>
  <si>
    <t>Wegfall von Betriebskosten (dezentral)</t>
  </si>
  <si>
    <t>Summe der Erträge (aus Neuinvestition):</t>
  </si>
  <si>
    <t>Summe der Aufwendungen (aus Neuinvestition):</t>
  </si>
  <si>
    <t>Veränderung des Jahresergebnisses aufgrund Wegfall dezentrale Entsorgung</t>
  </si>
  <si>
    <t>Gebühreneinnahmen durch neue E/EGW:</t>
  </si>
  <si>
    <t>EGW-bezogene Jahresfrischwassermenge</t>
  </si>
  <si>
    <t xml:space="preserve"> 8.2</t>
  </si>
  <si>
    <t xml:space="preserve"> 8.3</t>
  </si>
  <si>
    <t xml:space="preserve"> 10.1</t>
  </si>
  <si>
    <t xml:space="preserve"> 10.2</t>
  </si>
  <si>
    <t xml:space="preserve"> 10.3</t>
  </si>
  <si>
    <t xml:space="preserve"> 10.4</t>
  </si>
  <si>
    <t xml:space="preserve"> 10.6</t>
  </si>
  <si>
    <t xml:space="preserve"> 10.7</t>
  </si>
  <si>
    <t xml:space="preserve"> 10.8</t>
  </si>
  <si>
    <t xml:space="preserve"> 10.9</t>
  </si>
  <si>
    <t xml:space="preserve"> 13.1</t>
  </si>
  <si>
    <t xml:space="preserve"> 13.1.1</t>
  </si>
  <si>
    <t xml:space="preserve"> 13.1.2</t>
  </si>
  <si>
    <t xml:space="preserve"> 13.1.4</t>
  </si>
  <si>
    <t xml:space="preserve"> 13.1.5</t>
  </si>
  <si>
    <t xml:space="preserve"> 13.1.6</t>
  </si>
  <si>
    <t xml:space="preserve"> 13.2</t>
  </si>
  <si>
    <t xml:space="preserve"> 13.2.1</t>
  </si>
  <si>
    <t xml:space="preserve"> 13.2.2</t>
  </si>
  <si>
    <t xml:space="preserve"> 13.2.3</t>
  </si>
  <si>
    <t xml:space="preserve"> 13.2.4</t>
  </si>
  <si>
    <t xml:space="preserve"> 13.2.5</t>
  </si>
  <si>
    <t xml:space="preserve"> 13.2.6</t>
  </si>
  <si>
    <t xml:space="preserve"> 13.2.7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</si>
  <si>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</si>
  <si>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</si>
  <si>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</si>
  <si>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</si>
  <si>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</si>
  <si>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</si>
  <si>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</si>
  <si>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</si>
  <si>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</si>
  <si>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</si>
  <si>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</si>
  <si>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</si>
  <si>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</si>
  <si>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Gebührenbedarf (bei negativer Entwicklung) im Investitionsgebiet:</t>
  </si>
  <si>
    <t>Gebührenbedarf (bei positiver Entwicklung) im Investitionsgebiet:</t>
  </si>
  <si>
    <t xml:space="preserve"> 10.10</t>
  </si>
  <si>
    <t>Energiekosten Kläranlage</t>
  </si>
  <si>
    <t xml:space="preserve"> 1.6</t>
  </si>
  <si>
    <t>Grunderwerb</t>
  </si>
  <si>
    <t>Personaleinsatz</t>
  </si>
  <si>
    <t>Klärschlammentsorgungskosten</t>
  </si>
  <si>
    <t xml:space="preserve"> 10.11</t>
  </si>
  <si>
    <t xml:space="preserve"> 10.12</t>
  </si>
  <si>
    <t>sonstiger Aufwand, der durch die Investition entsteht</t>
  </si>
  <si>
    <t>Jahresergebnis (aus Neuinvestition)</t>
  </si>
  <si>
    <t xml:space="preserve"> Einfache Wirtschaftlichkeitsbetrachtung eines Investitionsvorhabens (Auswirkung auf die Abwassergebühr)</t>
  </si>
  <si>
    <t>gesamte Jahresfrischwassermenge</t>
  </si>
  <si>
    <t>Frischwassergebühr</t>
  </si>
  <si>
    <t>Umsatzerlöse aus Frischwassergebühren</t>
  </si>
  <si>
    <t>Auswirkung des Investitionsvorhabens auf die Abwassergebühr</t>
  </si>
  <si>
    <t>Neue Abwassergebühreneinnahmen durch neu angeschlossene E/EGW</t>
  </si>
  <si>
    <t>Einwohner- und Wassermengenentwicklung</t>
  </si>
  <si>
    <t>E-bezogene Jahresfrischwassermenge</t>
  </si>
  <si>
    <t>Auswirkung auf die bestehende Abwassergebühr lt. Satzung:</t>
  </si>
  <si>
    <t>geplante Erträge aus Umsatzerlösen lt. Wirtschaftsplan</t>
  </si>
  <si>
    <t>abgerechnete Jahresfrischwassermenge :</t>
  </si>
  <si>
    <t>spez. erhobene IST-Gebühr pro E/EW:</t>
  </si>
  <si>
    <t>negative Wassermengenentwicklung:</t>
  </si>
  <si>
    <t>positive Wassermengenentwicklung:</t>
  </si>
  <si>
    <t xml:space="preserve"> 1.3.3</t>
  </si>
  <si>
    <t xml:space="preserve"> 1.3.2</t>
  </si>
  <si>
    <t xml:space="preserve"> 1.3.1</t>
  </si>
  <si>
    <t>Kanäle und Schächte:</t>
  </si>
  <si>
    <t>Baunebenkosten</t>
  </si>
  <si>
    <t>spez.Verbrauch der Einwohner</t>
  </si>
  <si>
    <t>spez.Verbrauch Gewerbe</t>
  </si>
  <si>
    <t>Umsatzerlöse aus Fäkalschlammentsorgung</t>
  </si>
  <si>
    <t>spez. Verbrauch der Einwohner (Schmutzwasser)</t>
  </si>
  <si>
    <t>Jahresmengen (Schmutzwasser)</t>
  </si>
  <si>
    <t>…</t>
  </si>
  <si>
    <t>Abschrei-bungszeit</t>
  </si>
  <si>
    <t>demo. E.</t>
  </si>
  <si>
    <t>demo. Entw.</t>
  </si>
  <si>
    <t xml:space="preserve"> Wassermengen (-):</t>
  </si>
  <si>
    <t>Wassermengen(+):</t>
  </si>
  <si>
    <t>Einwohner(-):</t>
  </si>
  <si>
    <t>Einwohner(+):</t>
  </si>
  <si>
    <t>17,90 €/E</t>
  </si>
  <si>
    <t xml:space="preserve">Definition des Investitionsvorhabens </t>
  </si>
  <si>
    <t>erwartete Jahresfrischwassermenge Gewerbe</t>
  </si>
  <si>
    <t>erwartete Jahresfrischwassermenge Einwohner</t>
  </si>
  <si>
    <t>Anzahl der Grundstücke (Anschlüsse)</t>
  </si>
  <si>
    <t>dezentral entsorgte Einwohner (KKA)</t>
  </si>
  <si>
    <t xml:space="preserve">Gebühr Schmutzwasser </t>
  </si>
  <si>
    <t>Umsatzerlöse aus abflusslosen Sammelgruben</t>
  </si>
  <si>
    <t>dezentral entsorgte Einwohner (aSG)</t>
  </si>
  <si>
    <t>angeschlossene Einwohner am öffentl. BM-Kanal</t>
  </si>
  <si>
    <t>Umsatzerlöse aus Benutzung Bürgermeisterkanal</t>
  </si>
  <si>
    <t>spez. Verarbeitungskosten (FS) auf der zentralen KA:</t>
  </si>
  <si>
    <t>Verarbeitungskosten (FS) auf der zentralen KA:</t>
  </si>
  <si>
    <t>spez. Verarbeitungskosten (aSG) auf der zentralen KA:</t>
  </si>
  <si>
    <t>Verarbeitungskosten (aSG) auf der zentralen KA:</t>
  </si>
  <si>
    <t>spez. Transportkosten zur Abfuhr (aSG):</t>
  </si>
  <si>
    <t>Auflösungssatz</t>
  </si>
  <si>
    <t>zentrale Schmutzwassergebühr</t>
  </si>
  <si>
    <r>
      <t xml:space="preserve">Definition des Investitionsvorhabens </t>
    </r>
    <r>
      <rPr>
        <b/>
        <vertAlign val="superscript"/>
        <sz val="10"/>
        <rFont val="Arial"/>
        <family val="2"/>
      </rPr>
      <t xml:space="preserve">1)      </t>
    </r>
  </si>
  <si>
    <r>
      <t>Kreditaufnahme</t>
    </r>
    <r>
      <rPr>
        <sz val="10"/>
        <color indexed="10"/>
        <rFont val="Arial"/>
        <family val="2"/>
      </rPr>
      <t xml:space="preserve">                            </t>
    </r>
    <r>
      <rPr>
        <vertAlign val="superscript"/>
        <sz val="8"/>
        <rFont val="Arial"/>
        <family val="2"/>
      </rPr>
      <t>Bitte zutreffendes anklicken!</t>
    </r>
  </si>
  <si>
    <t>XXXX</t>
  </si>
  <si>
    <t xml:space="preserve">Kreditaufnahme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</si>
</sst>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&quot;"/>
    <numFmt numFmtId="165" formatCode="#,##0\ &quot;€/m&quot;"/>
    <numFmt numFmtId="166" formatCode="#,##0.00\ &quot;€&quot;"/>
    <numFmt numFmtId="167" formatCode="#,##0\ &quot;Stck.&quot;"/>
    <numFmt numFmtId="168" formatCode="#,##0\ &quot;€/Stck.&quot;"/>
    <numFmt numFmtId="169" formatCode="#,##0.0\ &quot;Jahre&quot;"/>
    <numFmt numFmtId="170" formatCode="#,##0\ &quot;Grundstücke&quot;"/>
    <numFmt numFmtId="171" formatCode="#,##0\ &quot;m²/Grundstück&quot;"/>
    <numFmt numFmtId="172" formatCode="#,##0.00\ &quot;€/m²&quot;"/>
    <numFmt numFmtId="173" formatCode="#,##0.00\ &quot;€/m&quot;"/>
    <numFmt numFmtId="174" formatCode="#,##0\ &quot;m/Grundstück&quot;"/>
    <numFmt numFmtId="175" formatCode="0.0%"/>
    <numFmt numFmtId="176" formatCode="#,##0.00\ &quot;%/a&quot;"/>
    <numFmt numFmtId="177" formatCode="#,##0\ &quot;E&quot;"/>
    <numFmt numFmtId="178" formatCode="#,##0.00\ &quot;m³/E*a&quot;"/>
    <numFmt numFmtId="179" formatCode="#,##0\ &quot;m³/a&quot;"/>
    <numFmt numFmtId="180" formatCode="#,##0.00\ &quot;€/m³&quot;"/>
    <numFmt numFmtId="181" formatCode="_([$€]* #,##0.00_);_([$€]* \(#,##0.00\);_([$€]* &quot;-&quot;??_);_(@_)"/>
    <numFmt numFmtId="182" formatCode="0.0000%"/>
    <numFmt numFmtId="183" formatCode="#,##0\ &quot;€/Stelle&quot;"/>
    <numFmt numFmtId="184" formatCode="##,##0.0\ &quot;Jahre&quot;"/>
    <numFmt numFmtId="185" formatCode="#,##0.00\ &quot;m³/a&quot;"/>
    <numFmt numFmtId="186" formatCode="#,##0\ &quot;EGW&quot;"/>
    <numFmt numFmtId="187" formatCode="#,##0.00\ &quot;m³/EGW*a&quot;"/>
    <numFmt numFmtId="188" formatCode="#,##0\ &quot;KWh/a&quot;"/>
    <numFmt numFmtId="189" formatCode="#,##0.00\ &quot;Stellen&quot;"/>
    <numFmt numFmtId="190" formatCode="#,##0\ &quot;€/a&quot;"/>
    <numFmt numFmtId="191" formatCode="#,##0.00\ &quot;€/E&quot;"/>
    <numFmt numFmtId="192" formatCode="#,##0.00\ &quot;€/Grdst.*a&quot;"/>
    <numFmt numFmtId="193" formatCode="#,##0\ &quot;€&quot;"/>
    <numFmt numFmtId="194" formatCode="#,##0\ &quot;psch.&quot;"/>
    <numFmt numFmtId="195" formatCode="#,##0.00\ &quot;€/KWh&quot;"/>
    <numFmt numFmtId="196" formatCode="#,##0.0000\ &quot;€/KWh&quot;"/>
    <numFmt numFmtId="197" formatCode="[$-407]dddd\,\ 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u val="single"/>
      <sz val="10"/>
      <name val="Genev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30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2" fillId="0" borderId="0" xfId="0" applyNumberFormat="1" applyFont="1" applyAlignment="1">
      <alignment/>
    </xf>
    <xf numFmtId="169" fontId="2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169" fontId="24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9" fontId="0" fillId="0" borderId="0" xfId="52" applyFont="1" applyAlignment="1">
      <alignment horizontal="center"/>
    </xf>
    <xf numFmtId="169" fontId="24" fillId="0" borderId="0" xfId="0" applyNumberFormat="1" applyFont="1" applyAlignment="1">
      <alignment/>
    </xf>
    <xf numFmtId="169" fontId="2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166" fontId="22" fillId="0" borderId="0" xfId="0" applyNumberFormat="1" applyFont="1" applyAlignment="1">
      <alignment horizontal="right"/>
    </xf>
    <xf numFmtId="169" fontId="21" fillId="0" borderId="0" xfId="0" applyNumberFormat="1" applyFont="1" applyAlignment="1">
      <alignment horizontal="center" wrapText="1"/>
    </xf>
    <xf numFmtId="176" fontId="0" fillId="0" borderId="0" xfId="52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5" fontId="0" fillId="0" borderId="0" xfId="52" applyNumberFormat="1" applyFont="1" applyAlignment="1">
      <alignment horizontal="center"/>
    </xf>
    <xf numFmtId="176" fontId="0" fillId="0" borderId="0" xfId="52" applyNumberFormat="1" applyFont="1" applyAlignment="1">
      <alignment horizontal="center"/>
    </xf>
    <xf numFmtId="0" fontId="23" fillId="0" borderId="0" xfId="0" applyFont="1" applyAlignment="1">
      <alignment horizontal="right"/>
    </xf>
    <xf numFmtId="9" fontId="0" fillId="0" borderId="0" xfId="52" applyFont="1" applyAlignment="1">
      <alignment/>
    </xf>
    <xf numFmtId="0" fontId="29" fillId="0" borderId="0" xfId="0" applyFont="1" applyAlignment="1">
      <alignment horizontal="right"/>
    </xf>
    <xf numFmtId="166" fontId="29" fillId="0" borderId="0" xfId="0" applyNumberFormat="1" applyFont="1" applyAlignment="1">
      <alignment/>
    </xf>
    <xf numFmtId="182" fontId="22" fillId="0" borderId="0" xfId="52" applyNumberFormat="1" applyFont="1" applyAlignment="1">
      <alignment horizontal="right"/>
    </xf>
    <xf numFmtId="7" fontId="0" fillId="0" borderId="0" xfId="0" applyNumberFormat="1" applyFont="1" applyAlignment="1">
      <alignment/>
    </xf>
    <xf numFmtId="7" fontId="22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22" fillId="0" borderId="0" xfId="52" applyNumberFormat="1" applyFont="1" applyAlignment="1">
      <alignment/>
    </xf>
    <xf numFmtId="166" fontId="21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6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66" fontId="31" fillId="0" borderId="0" xfId="0" applyNumberFormat="1" applyFont="1" applyAlignment="1">
      <alignment/>
    </xf>
    <xf numFmtId="169" fontId="30" fillId="0" borderId="0" xfId="0" applyNumberFormat="1" applyFont="1" applyAlignment="1">
      <alignment/>
    </xf>
    <xf numFmtId="166" fontId="31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5" fontId="22" fillId="0" borderId="0" xfId="52" applyNumberFormat="1" applyFont="1" applyAlignment="1">
      <alignment/>
    </xf>
    <xf numFmtId="0" fontId="0" fillId="0" borderId="0" xfId="0" applyNumberFormat="1" applyAlignment="1">
      <alignment horizontal="center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0" fontId="32" fillId="0" borderId="0" xfId="0" applyFont="1" applyBorder="1" applyAlignment="1">
      <alignment horizontal="center" vertical="top" wrapText="1"/>
    </xf>
    <xf numFmtId="8" fontId="0" fillId="0" borderId="0" xfId="0" applyNumberFormat="1" applyAlignment="1">
      <alignment horizontal="center"/>
    </xf>
    <xf numFmtId="10" fontId="22" fillId="0" borderId="0" xfId="52" applyNumberFormat="1" applyFont="1" applyAlignment="1">
      <alignment horizontal="center"/>
    </xf>
    <xf numFmtId="10" fontId="0" fillId="0" borderId="0" xfId="52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0" fontId="22" fillId="0" borderId="0" xfId="52" applyNumberFormat="1" applyFont="1" applyAlignment="1">
      <alignment/>
    </xf>
    <xf numFmtId="169" fontId="26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175" fontId="28" fillId="0" borderId="0" xfId="0" applyNumberFormat="1" applyFon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169" fontId="21" fillId="0" borderId="0" xfId="0" applyNumberFormat="1" applyFont="1" applyAlignment="1">
      <alignment horizontal="right"/>
    </xf>
    <xf numFmtId="10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166" fontId="0" fillId="0" borderId="0" xfId="52" applyNumberFormat="1" applyFont="1" applyAlignment="1">
      <alignment horizontal="center"/>
    </xf>
    <xf numFmtId="0" fontId="0" fillId="0" borderId="0" xfId="0" applyFont="1" applyAlignment="1">
      <alignment/>
    </xf>
    <xf numFmtId="169" fontId="21" fillId="0" borderId="0" xfId="0" applyNumberFormat="1" applyFont="1" applyAlignment="1">
      <alignment horizontal="left"/>
    </xf>
    <xf numFmtId="169" fontId="33" fillId="0" borderId="0" xfId="0" applyNumberFormat="1" applyFont="1" applyAlignment="1">
      <alignment horizontal="left"/>
    </xf>
    <xf numFmtId="180" fontId="34" fillId="0" borderId="0" xfId="0" applyNumberFormat="1" applyFont="1" applyAlignment="1">
      <alignment horizontal="center"/>
    </xf>
    <xf numFmtId="180" fontId="21" fillId="0" borderId="0" xfId="0" applyNumberFormat="1" applyFont="1" applyAlignment="1">
      <alignment horizontal="left"/>
    </xf>
    <xf numFmtId="169" fontId="21" fillId="0" borderId="0" xfId="0" applyNumberFormat="1" applyFont="1" applyAlignment="1">
      <alignment/>
    </xf>
    <xf numFmtId="0" fontId="20" fillId="0" borderId="0" xfId="0" applyFont="1" applyAlignment="1">
      <alignment vertical="top" wrapText="1"/>
    </xf>
    <xf numFmtId="167" fontId="30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horizontal="center"/>
    </xf>
    <xf numFmtId="169" fontId="30" fillId="0" borderId="0" xfId="0" applyNumberFormat="1" applyFont="1" applyAlignment="1">
      <alignment horizontal="center"/>
    </xf>
    <xf numFmtId="168" fontId="3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187" fontId="0" fillId="0" borderId="0" xfId="0" applyNumberFormat="1" applyFont="1" applyAlignment="1">
      <alignment horizontal="center"/>
    </xf>
    <xf numFmtId="169" fontId="28" fillId="0" borderId="0" xfId="0" applyNumberFormat="1" applyFont="1" applyAlignment="1">
      <alignment horizontal="right"/>
    </xf>
    <xf numFmtId="177" fontId="0" fillId="11" borderId="0" xfId="0" applyNumberFormat="1" applyFill="1" applyAlignment="1">
      <alignment horizontal="center"/>
    </xf>
    <xf numFmtId="178" fontId="0" fillId="11" borderId="0" xfId="0" applyNumberFormat="1" applyFont="1" applyFill="1" applyAlignment="1">
      <alignment horizontal="center"/>
    </xf>
    <xf numFmtId="186" fontId="0" fillId="11" borderId="0" xfId="0" applyNumberFormat="1" applyFill="1" applyAlignment="1">
      <alignment horizontal="center"/>
    </xf>
    <xf numFmtId="187" fontId="0" fillId="11" borderId="0" xfId="0" applyNumberFormat="1" applyFont="1" applyFill="1" applyAlignment="1">
      <alignment horizontal="center"/>
    </xf>
    <xf numFmtId="175" fontId="0" fillId="11" borderId="0" xfId="52" applyNumberFormat="1" applyFont="1" applyFill="1" applyAlignment="1">
      <alignment horizontal="center"/>
    </xf>
    <xf numFmtId="170" fontId="0" fillId="11" borderId="0" xfId="0" applyNumberFormat="1" applyFont="1" applyFill="1" applyAlignment="1">
      <alignment horizontal="center"/>
    </xf>
    <xf numFmtId="167" fontId="0" fillId="11" borderId="0" xfId="0" applyNumberFormat="1" applyFont="1" applyFill="1" applyAlignment="1">
      <alignment horizontal="center"/>
    </xf>
    <xf numFmtId="171" fontId="0" fillId="11" borderId="0" xfId="0" applyNumberFormat="1" applyFont="1" applyFill="1" applyAlignment="1">
      <alignment horizontal="center"/>
    </xf>
    <xf numFmtId="174" fontId="0" fillId="11" borderId="0" xfId="0" applyNumberFormat="1" applyFont="1" applyFill="1" applyAlignment="1">
      <alignment horizontal="center"/>
    </xf>
    <xf numFmtId="168" fontId="0" fillId="11" borderId="0" xfId="0" applyNumberFormat="1" applyFont="1" applyFill="1" applyAlignment="1">
      <alignment horizontal="center"/>
    </xf>
    <xf numFmtId="164" fontId="0" fillId="11" borderId="0" xfId="0" applyNumberFormat="1" applyFont="1" applyFill="1" applyAlignment="1">
      <alignment horizontal="center"/>
    </xf>
    <xf numFmtId="165" fontId="0" fillId="11" borderId="0" xfId="0" applyNumberFormat="1" applyFont="1" applyFill="1" applyAlignment="1">
      <alignment horizontal="center"/>
    </xf>
    <xf numFmtId="169" fontId="0" fillId="11" borderId="0" xfId="0" applyNumberFormat="1" applyFont="1" applyFill="1" applyAlignment="1">
      <alignment horizontal="center"/>
    </xf>
    <xf numFmtId="172" fontId="0" fillId="11" borderId="0" xfId="0" applyNumberFormat="1" applyFont="1" applyFill="1" applyAlignment="1">
      <alignment horizontal="center"/>
    </xf>
    <xf numFmtId="173" fontId="0" fillId="11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88" fontId="0" fillId="11" borderId="0" xfId="0" applyNumberFormat="1" applyFont="1" applyFill="1" applyAlignment="1">
      <alignment horizontal="center"/>
    </xf>
    <xf numFmtId="183" fontId="0" fillId="11" borderId="0" xfId="0" applyNumberFormat="1" applyFont="1" applyFill="1" applyAlignment="1">
      <alignment horizontal="center"/>
    </xf>
    <xf numFmtId="189" fontId="0" fillId="11" borderId="0" xfId="0" applyNumberFormat="1" applyFont="1" applyFill="1" applyAlignment="1">
      <alignment horizontal="center"/>
    </xf>
    <xf numFmtId="180" fontId="0" fillId="11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center"/>
    </xf>
    <xf numFmtId="179" fontId="0" fillId="11" borderId="0" xfId="0" applyNumberFormat="1" applyFill="1" applyAlignment="1">
      <alignment horizontal="center"/>
    </xf>
    <xf numFmtId="10" fontId="0" fillId="11" borderId="0" xfId="52" applyNumberFormat="1" applyFont="1" applyFill="1" applyAlignment="1">
      <alignment horizontal="center"/>
    </xf>
    <xf numFmtId="166" fontId="0" fillId="11" borderId="0" xfId="0" applyNumberFormat="1" applyFont="1" applyFill="1" applyAlignment="1">
      <alignment horizontal="center"/>
    </xf>
    <xf numFmtId="190" fontId="0" fillId="11" borderId="0" xfId="0" applyNumberFormat="1" applyFont="1" applyFill="1" applyAlignment="1">
      <alignment horizontal="center"/>
    </xf>
    <xf numFmtId="0" fontId="28" fillId="0" borderId="0" xfId="0" applyFont="1" applyAlignment="1">
      <alignment horizontal="right"/>
    </xf>
    <xf numFmtId="166" fontId="28" fillId="0" borderId="0" xfId="0" applyNumberFormat="1" applyFont="1" applyAlignment="1">
      <alignment horizontal="center"/>
    </xf>
    <xf numFmtId="169" fontId="28" fillId="0" borderId="0" xfId="0" applyNumberFormat="1" applyFont="1" applyAlignment="1">
      <alignment/>
    </xf>
    <xf numFmtId="175" fontId="0" fillId="11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84" fontId="0" fillId="11" borderId="0" xfId="0" applyNumberFormat="1" applyFont="1" applyFill="1" applyAlignment="1">
      <alignment horizontal="center"/>
    </xf>
    <xf numFmtId="191" fontId="0" fillId="0" borderId="0" xfId="0" applyNumberFormat="1" applyFont="1" applyAlignment="1">
      <alignment horizontal="center"/>
    </xf>
    <xf numFmtId="176" fontId="0" fillId="11" borderId="0" xfId="52" applyNumberFormat="1" applyFont="1" applyFill="1" applyAlignment="1">
      <alignment horizontal="center"/>
    </xf>
    <xf numFmtId="0" fontId="35" fillId="0" borderId="0" xfId="0" applyFont="1" applyAlignment="1">
      <alignment/>
    </xf>
    <xf numFmtId="9" fontId="0" fillId="11" borderId="0" xfId="52" applyFont="1" applyFill="1" applyAlignment="1">
      <alignment horizontal="center" wrapText="1"/>
    </xf>
    <xf numFmtId="9" fontId="0" fillId="0" borderId="0" xfId="0" applyNumberFormat="1" applyFont="1" applyAlignment="1">
      <alignment horizontal="center" wrapText="1"/>
    </xf>
    <xf numFmtId="167" fontId="28" fillId="11" borderId="0" xfId="0" applyNumberFormat="1" applyFont="1" applyFill="1" applyAlignment="1">
      <alignment horizontal="center"/>
    </xf>
    <xf numFmtId="168" fontId="28" fillId="11" borderId="0" xfId="0" applyNumberFormat="1" applyFont="1" applyFill="1" applyAlignment="1">
      <alignment horizontal="center"/>
    </xf>
    <xf numFmtId="169" fontId="28" fillId="11" borderId="0" xfId="0" applyNumberFormat="1" applyFont="1" applyFill="1" applyAlignment="1">
      <alignment horizontal="center"/>
    </xf>
    <xf numFmtId="7" fontId="0" fillId="11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right"/>
    </xf>
    <xf numFmtId="169" fontId="34" fillId="0" borderId="0" xfId="0" applyNumberFormat="1" applyFont="1" applyAlignment="1">
      <alignment horizontal="right"/>
    </xf>
    <xf numFmtId="169" fontId="34" fillId="0" borderId="0" xfId="0" applyNumberFormat="1" applyFont="1" applyAlignment="1">
      <alignment horizontal="left"/>
    </xf>
    <xf numFmtId="166" fontId="34" fillId="0" borderId="0" xfId="0" applyNumberFormat="1" applyFont="1" applyAlignment="1">
      <alignment horizontal="center"/>
    </xf>
    <xf numFmtId="175" fontId="36" fillId="0" borderId="0" xfId="0" applyNumberFormat="1" applyFont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70" fontId="0" fillId="0" borderId="0" xfId="0" applyNumberFormat="1" applyFont="1" applyFill="1" applyAlignment="1">
      <alignment horizontal="center"/>
    </xf>
    <xf numFmtId="192" fontId="0" fillId="11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7" fontId="29" fillId="0" borderId="0" xfId="0" applyNumberFormat="1" applyFont="1" applyAlignment="1">
      <alignment/>
    </xf>
    <xf numFmtId="190" fontId="28" fillId="0" borderId="0" xfId="0" applyNumberFormat="1" applyFont="1" applyAlignment="1">
      <alignment horizontal="center"/>
    </xf>
    <xf numFmtId="175" fontId="0" fillId="0" borderId="0" xfId="52" applyNumberFormat="1" applyFont="1" applyFill="1" applyAlignment="1">
      <alignment horizontal="center"/>
    </xf>
    <xf numFmtId="193" fontId="21" fillId="0" borderId="0" xfId="0" applyNumberFormat="1" applyFont="1" applyAlignment="1">
      <alignment horizontal="center"/>
    </xf>
    <xf numFmtId="193" fontId="0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194" fontId="0" fillId="11" borderId="0" xfId="0" applyNumberFormat="1" applyFont="1" applyFill="1" applyAlignment="1">
      <alignment horizontal="center"/>
    </xf>
    <xf numFmtId="177" fontId="0" fillId="11" borderId="0" xfId="0" applyNumberFormat="1" applyFont="1" applyFill="1" applyAlignment="1">
      <alignment horizontal="center"/>
    </xf>
    <xf numFmtId="191" fontId="0" fillId="11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95" fontId="0" fillId="11" borderId="0" xfId="0" applyNumberFormat="1" applyFont="1" applyFill="1" applyAlignment="1">
      <alignment horizontal="center"/>
    </xf>
    <xf numFmtId="179" fontId="0" fillId="11" borderId="0" xfId="0" applyNumberFormat="1" applyFont="1" applyFill="1" applyAlignment="1">
      <alignment horizontal="center"/>
    </xf>
    <xf numFmtId="5" fontId="0" fillId="0" borderId="0" xfId="0" applyNumberFormat="1" applyFont="1" applyAlignment="1">
      <alignment horizontal="center"/>
    </xf>
    <xf numFmtId="5" fontId="0" fillId="11" borderId="0" xfId="0" applyNumberFormat="1" applyFont="1" applyFill="1" applyAlignment="1">
      <alignment horizontal="center"/>
    </xf>
    <xf numFmtId="5" fontId="0" fillId="0" borderId="0" xfId="0" applyNumberFormat="1" applyFont="1" applyAlignment="1">
      <alignment horizontal="center" wrapText="1"/>
    </xf>
    <xf numFmtId="5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right"/>
    </xf>
    <xf numFmtId="5" fontId="21" fillId="0" borderId="0" xfId="0" applyNumberFormat="1" applyFont="1" applyAlignment="1">
      <alignment horizontal="center"/>
    </xf>
    <xf numFmtId="0" fontId="24" fillId="0" borderId="0" xfId="0" applyFont="1" applyFill="1" applyAlignment="1">
      <alignment/>
    </xf>
    <xf numFmtId="179" fontId="0" fillId="0" borderId="0" xfId="0" applyNumberFormat="1" applyFill="1" applyAlignment="1">
      <alignment horizontal="center"/>
    </xf>
    <xf numFmtId="7" fontId="0" fillId="0" borderId="0" xfId="0" applyNumberFormat="1" applyFont="1" applyFill="1" applyAlignment="1">
      <alignment horizontal="center" wrapText="1"/>
    </xf>
    <xf numFmtId="10" fontId="0" fillId="0" borderId="0" xfId="52" applyNumberFormat="1" applyFont="1" applyFill="1" applyAlignment="1">
      <alignment horizontal="center"/>
    </xf>
    <xf numFmtId="185" fontId="0" fillId="11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196" fontId="0" fillId="11" borderId="0" xfId="0" applyNumberFormat="1" applyFont="1" applyFill="1" applyAlignment="1">
      <alignment horizontal="center"/>
    </xf>
    <xf numFmtId="0" fontId="34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19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center" wrapText="1"/>
    </xf>
    <xf numFmtId="169" fontId="24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9" fontId="0" fillId="0" borderId="0" xfId="52" applyFont="1" applyFill="1" applyAlignment="1">
      <alignment horizontal="center"/>
    </xf>
    <xf numFmtId="169" fontId="24" fillId="0" borderId="0" xfId="0" applyNumberFormat="1" applyFont="1" applyFill="1" applyAlignment="1">
      <alignment/>
    </xf>
    <xf numFmtId="169" fontId="24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center"/>
    </xf>
    <xf numFmtId="169" fontId="28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21" fillId="0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/>
    </xf>
    <xf numFmtId="176" fontId="0" fillId="0" borderId="0" xfId="52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9" fontId="0" fillId="0" borderId="0" xfId="52" applyFont="1" applyFill="1" applyAlignment="1">
      <alignment/>
    </xf>
    <xf numFmtId="9" fontId="0" fillId="0" borderId="0" xfId="0" applyNumberFormat="1" applyFont="1" applyFill="1" applyAlignment="1">
      <alignment horizontal="center" wrapText="1"/>
    </xf>
    <xf numFmtId="178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7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 horizontal="center"/>
    </xf>
    <xf numFmtId="191" fontId="0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69" fontId="28" fillId="0" borderId="0" xfId="0" applyNumberFormat="1" applyFont="1" applyFill="1" applyAlignment="1">
      <alignment/>
    </xf>
    <xf numFmtId="169" fontId="28" fillId="0" borderId="0" xfId="0" applyNumberFormat="1" applyFont="1" applyFill="1" applyAlignment="1">
      <alignment horizontal="right"/>
    </xf>
    <xf numFmtId="190" fontId="28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3" fontId="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vertical="top" wrapText="1"/>
    </xf>
    <xf numFmtId="188" fontId="0" fillId="0" borderId="0" xfId="0" applyNumberFormat="1" applyFont="1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3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69" fontId="21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166" fontId="0" fillId="0" borderId="0" xfId="52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center" wrapText="1"/>
    </xf>
    <xf numFmtId="5" fontId="0" fillId="0" borderId="0" xfId="0" applyNumberFormat="1" applyFont="1" applyFill="1" applyAlignment="1">
      <alignment/>
    </xf>
    <xf numFmtId="5" fontId="21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67" fontId="28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right"/>
    </xf>
    <xf numFmtId="166" fontId="28" fillId="0" borderId="0" xfId="0" applyNumberFormat="1" applyFont="1" applyFill="1" applyAlignment="1">
      <alignment/>
    </xf>
    <xf numFmtId="182" fontId="0" fillId="0" borderId="0" xfId="52" applyNumberFormat="1" applyFont="1" applyFill="1" applyAlignment="1">
      <alignment horizontal="right"/>
    </xf>
    <xf numFmtId="9" fontId="0" fillId="0" borderId="0" xfId="52" applyFont="1" applyFill="1" applyAlignment="1">
      <alignment horizontal="center" wrapText="1"/>
    </xf>
    <xf numFmtId="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6" fontId="0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7" fontId="28" fillId="0" borderId="0" xfId="0" applyNumberFormat="1" applyFont="1" applyFill="1" applyAlignment="1">
      <alignment/>
    </xf>
    <xf numFmtId="176" fontId="0" fillId="0" borderId="0" xfId="52" applyNumberFormat="1" applyFont="1" applyFill="1" applyAlignment="1">
      <alignment/>
    </xf>
    <xf numFmtId="193" fontId="21" fillId="0" borderId="0" xfId="0" applyNumberFormat="1" applyFont="1" applyFill="1" applyAlignment="1">
      <alignment horizontal="center"/>
    </xf>
    <xf numFmtId="166" fontId="3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75" fontId="0" fillId="0" borderId="0" xfId="52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"/>
    </xf>
    <xf numFmtId="8" fontId="0" fillId="0" borderId="0" xfId="0" applyNumberFormat="1" applyFont="1" applyAlignment="1">
      <alignment horizontal="center"/>
    </xf>
    <xf numFmtId="10" fontId="0" fillId="0" borderId="0" xfId="52" applyNumberFormat="1" applyFont="1" applyFill="1" applyAlignment="1">
      <alignment/>
    </xf>
    <xf numFmtId="10" fontId="0" fillId="0" borderId="0" xfId="52" applyNumberFormat="1" applyFont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 horizontal="center"/>
    </xf>
    <xf numFmtId="180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69" fontId="24" fillId="0" borderId="0" xfId="0" applyNumberFormat="1" applyFont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10" fontId="39" fillId="0" borderId="0" xfId="52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1" fontId="30" fillId="11" borderId="0" xfId="0" applyNumberFormat="1" applyFont="1" applyFill="1" applyAlignment="1">
      <alignment horizontal="center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91"/>
  <sheetViews>
    <sheetView zoomScalePageLayoutView="0" workbookViewId="0" topLeftCell="A1">
      <pane xSplit="2" ySplit="3" topLeftCell="S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96" sqref="AA96"/>
    </sheetView>
  </sheetViews>
  <sheetFormatPr defaultColWidth="11.421875" defaultRowHeight="12.75"/>
  <cols>
    <col min="1" max="1" width="6.8515625" style="0" customWidth="1"/>
    <col min="2" max="2" width="62.7109375" style="0" customWidth="1"/>
    <col min="3" max="3" width="15.7109375" style="0" customWidth="1"/>
    <col min="4" max="4" width="17.8515625" style="0" customWidth="1"/>
    <col min="5" max="5" width="17.00390625" style="0" customWidth="1"/>
    <col min="6" max="6" width="14.57421875" style="0" customWidth="1"/>
    <col min="7" max="7" width="14.28125" style="0" customWidth="1"/>
    <col min="8" max="8" width="14.421875" style="0" customWidth="1"/>
    <col min="9" max="9" width="15.140625" style="63" customWidth="1"/>
    <col min="10" max="10" width="14.421875" style="69" customWidth="1"/>
    <col min="11" max="11" width="19.28125" style="0" customWidth="1"/>
    <col min="12" max="27" width="17.421875" style="0" bestFit="1" customWidth="1"/>
    <col min="28" max="44" width="13.7109375" style="0" customWidth="1"/>
  </cols>
  <sheetData>
    <row r="1" spans="1:10" s="2" customFormat="1" ht="18">
      <c r="A1" s="139" t="s">
        <v>190</v>
      </c>
      <c r="I1" s="3"/>
      <c r="J1" s="4"/>
    </row>
    <row r="2" spans="1:10" s="5" customFormat="1" ht="12.75">
      <c r="A2" s="1"/>
      <c r="I2" s="6"/>
      <c r="J2" s="7"/>
    </row>
    <row r="3" spans="3:26" s="8" customFormat="1" ht="51"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10" t="s">
        <v>79</v>
      </c>
      <c r="J3" s="10" t="s">
        <v>6</v>
      </c>
      <c r="K3" s="8">
        <v>2015</v>
      </c>
      <c r="L3" s="8">
        <v>2016</v>
      </c>
      <c r="M3" s="8">
        <v>2017</v>
      </c>
      <c r="N3" s="8">
        <v>2018</v>
      </c>
      <c r="O3" s="8">
        <v>2019</v>
      </c>
      <c r="P3" s="8">
        <v>2020</v>
      </c>
      <c r="Q3" s="8">
        <v>2021</v>
      </c>
      <c r="R3" s="8">
        <v>2022</v>
      </c>
      <c r="S3" s="8">
        <v>2023</v>
      </c>
      <c r="T3" s="8">
        <v>2024</v>
      </c>
      <c r="U3" s="8">
        <v>2025</v>
      </c>
      <c r="V3" s="8">
        <v>2026</v>
      </c>
      <c r="W3" s="8">
        <v>2027</v>
      </c>
      <c r="X3" s="8">
        <v>2028</v>
      </c>
      <c r="Y3" s="8">
        <v>2029</v>
      </c>
      <c r="Z3" s="8">
        <v>2030</v>
      </c>
    </row>
    <row r="4" spans="1:11" s="13" customFormat="1" ht="27" customHeight="1">
      <c r="A4" s="12" t="s">
        <v>7</v>
      </c>
      <c r="B4" s="13" t="s">
        <v>240</v>
      </c>
      <c r="F4" s="178" t="e">
        <f>D16/E17</f>
        <v>#DIV/0!</v>
      </c>
      <c r="G4" s="14"/>
      <c r="H4" s="14"/>
      <c r="I4" s="15"/>
      <c r="J4" s="16"/>
      <c r="K4" s="299" t="s">
        <v>242</v>
      </c>
    </row>
    <row r="5" spans="1:57" s="5" customFormat="1" ht="12.75">
      <c r="A5" s="17" t="s">
        <v>8</v>
      </c>
      <c r="B5" s="5" t="s">
        <v>121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s="23" customFormat="1" ht="12.75">
      <c r="A6" s="131" t="s">
        <v>127</v>
      </c>
      <c r="B6" s="23" t="s">
        <v>123</v>
      </c>
      <c r="C6" s="142">
        <v>0</v>
      </c>
      <c r="D6" s="143">
        <v>0</v>
      </c>
      <c r="E6" s="132">
        <f>C6*D6</f>
        <v>0</v>
      </c>
      <c r="F6" s="132" t="e">
        <f>E6*$F$4</f>
        <v>#DIV/0!</v>
      </c>
      <c r="G6" s="132" t="e">
        <f>F6+E6</f>
        <v>#DIV/0!</v>
      </c>
      <c r="H6" s="132" t="e">
        <f>G6*0.9</f>
        <v>#DIV/0!</v>
      </c>
      <c r="I6" s="144">
        <v>0</v>
      </c>
      <c r="J6" s="132" t="e">
        <f>G6/I6</f>
        <v>#DIV/0!</v>
      </c>
      <c r="K6" s="132" t="e">
        <f aca="true" t="shared" si="0" ref="K6:M8">J6</f>
        <v>#DIV/0!</v>
      </c>
      <c r="L6" s="132" t="e">
        <f t="shared" si="0"/>
        <v>#DIV/0!</v>
      </c>
      <c r="M6" s="132" t="e">
        <f t="shared" si="0"/>
        <v>#DIV/0!</v>
      </c>
      <c r="N6" s="132" t="e">
        <f aca="true" t="shared" si="1" ref="N6:Z8">K6</f>
        <v>#DIV/0!</v>
      </c>
      <c r="O6" s="132" t="e">
        <f t="shared" si="1"/>
        <v>#DIV/0!</v>
      </c>
      <c r="P6" s="132" t="e">
        <f t="shared" si="1"/>
        <v>#DIV/0!</v>
      </c>
      <c r="Q6" s="132" t="e">
        <f t="shared" si="1"/>
        <v>#DIV/0!</v>
      </c>
      <c r="R6" s="132" t="e">
        <f t="shared" si="1"/>
        <v>#DIV/0!</v>
      </c>
      <c r="S6" s="132" t="e">
        <f t="shared" si="1"/>
        <v>#DIV/0!</v>
      </c>
      <c r="T6" s="132" t="e">
        <f t="shared" si="1"/>
        <v>#DIV/0!</v>
      </c>
      <c r="U6" s="132" t="e">
        <f t="shared" si="1"/>
        <v>#DIV/0!</v>
      </c>
      <c r="V6" s="132" t="e">
        <f t="shared" si="1"/>
        <v>#DIV/0!</v>
      </c>
      <c r="W6" s="132" t="e">
        <f t="shared" si="1"/>
        <v>#DIV/0!</v>
      </c>
      <c r="X6" s="132" t="e">
        <f t="shared" si="1"/>
        <v>#DIV/0!</v>
      </c>
      <c r="Y6" s="132" t="e">
        <f t="shared" si="1"/>
        <v>#DIV/0!</v>
      </c>
      <c r="Z6" s="132" t="e">
        <f t="shared" si="1"/>
        <v>#DIV/0!</v>
      </c>
      <c r="AA6" s="132"/>
      <c r="AB6" s="20"/>
      <c r="AC6" s="20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s="23" customFormat="1" ht="12.75">
      <c r="A7" s="131" t="s">
        <v>128</v>
      </c>
      <c r="B7" s="23" t="s">
        <v>124</v>
      </c>
      <c r="C7" s="142">
        <v>0</v>
      </c>
      <c r="D7" s="143">
        <v>0</v>
      </c>
      <c r="E7" s="132">
        <f>C7*D7</f>
        <v>0</v>
      </c>
      <c r="F7" s="132" t="e">
        <f aca="true" t="shared" si="2" ref="F7:F15">E7*$F$4</f>
        <v>#DIV/0!</v>
      </c>
      <c r="G7" s="132" t="e">
        <f>F7+E7</f>
        <v>#DIV/0!</v>
      </c>
      <c r="H7" s="132" t="e">
        <f aca="true" t="shared" si="3" ref="H7:H13">G7*0.9</f>
        <v>#DIV/0!</v>
      </c>
      <c r="I7" s="144">
        <v>0</v>
      </c>
      <c r="J7" s="132" t="e">
        <f>G7/I7</f>
        <v>#DIV/0!</v>
      </c>
      <c r="K7" s="132" t="e">
        <f t="shared" si="0"/>
        <v>#DIV/0!</v>
      </c>
      <c r="L7" s="132" t="e">
        <f t="shared" si="0"/>
        <v>#DIV/0!</v>
      </c>
      <c r="M7" s="132" t="e">
        <f t="shared" si="0"/>
        <v>#DIV/0!</v>
      </c>
      <c r="N7" s="132" t="e">
        <f t="shared" si="1"/>
        <v>#DIV/0!</v>
      </c>
      <c r="O7" s="132" t="e">
        <f t="shared" si="1"/>
        <v>#DIV/0!</v>
      </c>
      <c r="P7" s="132" t="e">
        <f t="shared" si="1"/>
        <v>#DIV/0!</v>
      </c>
      <c r="Q7" s="132" t="e">
        <f t="shared" si="1"/>
        <v>#DIV/0!</v>
      </c>
      <c r="R7" s="132" t="e">
        <f t="shared" si="1"/>
        <v>#DIV/0!</v>
      </c>
      <c r="S7" s="132" t="e">
        <f t="shared" si="1"/>
        <v>#DIV/0!</v>
      </c>
      <c r="T7" s="132" t="e">
        <f t="shared" si="1"/>
        <v>#DIV/0!</v>
      </c>
      <c r="U7" s="132" t="e">
        <f t="shared" si="1"/>
        <v>#DIV/0!</v>
      </c>
      <c r="V7" s="132" t="e">
        <f t="shared" si="1"/>
        <v>#DIV/0!</v>
      </c>
      <c r="W7" s="132" t="e">
        <f t="shared" si="1"/>
        <v>#DIV/0!</v>
      </c>
      <c r="X7" s="132" t="e">
        <f t="shared" si="1"/>
        <v>#DIV/0!</v>
      </c>
      <c r="Y7" s="132" t="e">
        <f t="shared" si="1"/>
        <v>#DIV/0!</v>
      </c>
      <c r="Z7" s="132" t="e">
        <f t="shared" si="1"/>
        <v>#DIV/0!</v>
      </c>
      <c r="AA7" s="132"/>
      <c r="AB7" s="20"/>
      <c r="AC7" s="20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s="23" customFormat="1" ht="12.75">
      <c r="A8" s="131" t="s">
        <v>129</v>
      </c>
      <c r="B8" s="23" t="s">
        <v>125</v>
      </c>
      <c r="C8" s="142">
        <v>0</v>
      </c>
      <c r="D8" s="143">
        <v>0</v>
      </c>
      <c r="E8" s="132">
        <f>C8*D8</f>
        <v>0</v>
      </c>
      <c r="F8" s="132" t="e">
        <f t="shared" si="2"/>
        <v>#DIV/0!</v>
      </c>
      <c r="G8" s="132" t="e">
        <f>F8+E8</f>
        <v>#DIV/0!</v>
      </c>
      <c r="H8" s="132" t="e">
        <f t="shared" si="3"/>
        <v>#DIV/0!</v>
      </c>
      <c r="I8" s="144">
        <v>0</v>
      </c>
      <c r="J8" s="132" t="e">
        <f>G8/I8</f>
        <v>#DIV/0!</v>
      </c>
      <c r="K8" s="132" t="e">
        <f t="shared" si="0"/>
        <v>#DIV/0!</v>
      </c>
      <c r="L8" s="132" t="e">
        <f t="shared" si="0"/>
        <v>#DIV/0!</v>
      </c>
      <c r="M8" s="132" t="e">
        <f t="shared" si="0"/>
        <v>#DIV/0!</v>
      </c>
      <c r="N8" s="132" t="e">
        <f t="shared" si="1"/>
        <v>#DIV/0!</v>
      </c>
      <c r="O8" s="132" t="e">
        <f t="shared" si="1"/>
        <v>#DIV/0!</v>
      </c>
      <c r="P8" s="132" t="e">
        <f t="shared" si="1"/>
        <v>#DIV/0!</v>
      </c>
      <c r="Q8" s="132" t="e">
        <f t="shared" si="1"/>
        <v>#DIV/0!</v>
      </c>
      <c r="R8" s="132" t="e">
        <f t="shared" si="1"/>
        <v>#DIV/0!</v>
      </c>
      <c r="S8" s="132" t="e">
        <f t="shared" si="1"/>
        <v>#DIV/0!</v>
      </c>
      <c r="T8" s="132" t="e">
        <f t="shared" si="1"/>
        <v>#DIV/0!</v>
      </c>
      <c r="U8" s="132" t="e">
        <f t="shared" si="1"/>
        <v>#DIV/0!</v>
      </c>
      <c r="V8" s="132" t="e">
        <f t="shared" si="1"/>
        <v>#DIV/0!</v>
      </c>
      <c r="W8" s="132" t="e">
        <f t="shared" si="1"/>
        <v>#DIV/0!</v>
      </c>
      <c r="X8" s="132" t="e">
        <f t="shared" si="1"/>
        <v>#DIV/0!</v>
      </c>
      <c r="Y8" s="132" t="e">
        <f t="shared" si="1"/>
        <v>#DIV/0!</v>
      </c>
      <c r="Z8" s="132" t="e">
        <f t="shared" si="1"/>
        <v>#DIV/0!</v>
      </c>
      <c r="AA8" s="132"/>
      <c r="AB8" s="20"/>
      <c r="AC8" s="20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s="5" customFormat="1" ht="12.75">
      <c r="A9" s="17" t="s">
        <v>9</v>
      </c>
      <c r="B9" s="5" t="s">
        <v>207</v>
      </c>
      <c r="C9" s="113">
        <v>0</v>
      </c>
      <c r="D9" s="114">
        <v>0</v>
      </c>
      <c r="E9" s="19">
        <f aca="true" t="shared" si="4" ref="E9:E15">C9*D9</f>
        <v>0</v>
      </c>
      <c r="F9" s="19" t="e">
        <f t="shared" si="2"/>
        <v>#DIV/0!</v>
      </c>
      <c r="G9" s="19" t="e">
        <f aca="true" t="shared" si="5" ref="G9:G15">F9+E9</f>
        <v>#DIV/0!</v>
      </c>
      <c r="H9" s="132" t="e">
        <f t="shared" si="3"/>
        <v>#DIV/0!</v>
      </c>
      <c r="I9" s="115">
        <v>0</v>
      </c>
      <c r="J9" s="19" t="e">
        <f aca="true" t="shared" si="6" ref="J9:J14">G9/I9</f>
        <v>#DIV/0!</v>
      </c>
      <c r="K9" s="19" t="e">
        <f aca="true" t="shared" si="7" ref="K9:M14">J9</f>
        <v>#DIV/0!</v>
      </c>
      <c r="L9" s="19" t="e">
        <f t="shared" si="7"/>
        <v>#DIV/0!</v>
      </c>
      <c r="M9" s="19" t="e">
        <f t="shared" si="7"/>
        <v>#DIV/0!</v>
      </c>
      <c r="N9" s="19" t="e">
        <f aca="true" t="shared" si="8" ref="N9:Z14">K9</f>
        <v>#DIV/0!</v>
      </c>
      <c r="O9" s="19" t="e">
        <f t="shared" si="8"/>
        <v>#DIV/0!</v>
      </c>
      <c r="P9" s="19" t="e">
        <f t="shared" si="8"/>
        <v>#DIV/0!</v>
      </c>
      <c r="Q9" s="19" t="e">
        <f t="shared" si="8"/>
        <v>#DIV/0!</v>
      </c>
      <c r="R9" s="19" t="e">
        <f t="shared" si="8"/>
        <v>#DIV/0!</v>
      </c>
      <c r="S9" s="19" t="e">
        <f t="shared" si="8"/>
        <v>#DIV/0!</v>
      </c>
      <c r="T9" s="19" t="e">
        <f t="shared" si="8"/>
        <v>#DIV/0!</v>
      </c>
      <c r="U9" s="19" t="e">
        <f t="shared" si="8"/>
        <v>#DIV/0!</v>
      </c>
      <c r="V9" s="19" t="e">
        <f t="shared" si="8"/>
        <v>#DIV/0!</v>
      </c>
      <c r="W9" s="19" t="e">
        <f t="shared" si="8"/>
        <v>#DIV/0!</v>
      </c>
      <c r="X9" s="19" t="e">
        <f t="shared" si="8"/>
        <v>#DIV/0!</v>
      </c>
      <c r="Y9" s="19" t="e">
        <f t="shared" si="8"/>
        <v>#DIV/0!</v>
      </c>
      <c r="Z9" s="19" t="e">
        <f t="shared" si="8"/>
        <v>#DIV/0!</v>
      </c>
      <c r="AA9" s="19"/>
      <c r="AB9" s="20"/>
      <c r="AC9" s="20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29" s="5" customFormat="1" ht="12.75">
      <c r="A10" s="17" t="s">
        <v>10</v>
      </c>
      <c r="B10" s="5" t="s">
        <v>122</v>
      </c>
      <c r="C10" s="119"/>
      <c r="D10" s="120"/>
      <c r="E10" s="19"/>
      <c r="F10" s="19"/>
      <c r="G10" s="19"/>
      <c r="H10" s="132"/>
      <c r="I10" s="12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0"/>
    </row>
    <row r="11" spans="1:57" s="23" customFormat="1" ht="12.75">
      <c r="A11" s="131" t="s">
        <v>206</v>
      </c>
      <c r="B11" s="23" t="s">
        <v>123</v>
      </c>
      <c r="C11" s="142">
        <v>0</v>
      </c>
      <c r="D11" s="143">
        <v>0</v>
      </c>
      <c r="E11" s="132">
        <f t="shared" si="4"/>
        <v>0</v>
      </c>
      <c r="F11" s="132" t="e">
        <f t="shared" si="2"/>
        <v>#DIV/0!</v>
      </c>
      <c r="G11" s="132" t="e">
        <f t="shared" si="5"/>
        <v>#DIV/0!</v>
      </c>
      <c r="H11" s="132" t="e">
        <f t="shared" si="3"/>
        <v>#DIV/0!</v>
      </c>
      <c r="I11" s="144">
        <v>0</v>
      </c>
      <c r="J11" s="132" t="e">
        <f t="shared" si="6"/>
        <v>#DIV/0!</v>
      </c>
      <c r="K11" s="132" t="e">
        <f t="shared" si="7"/>
        <v>#DIV/0!</v>
      </c>
      <c r="L11" s="132" t="e">
        <f t="shared" si="7"/>
        <v>#DIV/0!</v>
      </c>
      <c r="M11" s="132" t="e">
        <f t="shared" si="7"/>
        <v>#DIV/0!</v>
      </c>
      <c r="N11" s="132" t="e">
        <f t="shared" si="8"/>
        <v>#DIV/0!</v>
      </c>
      <c r="O11" s="132" t="e">
        <f t="shared" si="8"/>
        <v>#DIV/0!</v>
      </c>
      <c r="P11" s="132" t="e">
        <f t="shared" si="8"/>
        <v>#DIV/0!</v>
      </c>
      <c r="Q11" s="132" t="e">
        <f t="shared" si="8"/>
        <v>#DIV/0!</v>
      </c>
      <c r="R11" s="132" t="e">
        <f t="shared" si="8"/>
        <v>#DIV/0!</v>
      </c>
      <c r="S11" s="132" t="e">
        <f t="shared" si="8"/>
        <v>#DIV/0!</v>
      </c>
      <c r="T11" s="132" t="e">
        <f t="shared" si="8"/>
        <v>#DIV/0!</v>
      </c>
      <c r="U11" s="132" t="e">
        <f t="shared" si="8"/>
        <v>#DIV/0!</v>
      </c>
      <c r="V11" s="132" t="e">
        <f t="shared" si="8"/>
        <v>#DIV/0!</v>
      </c>
      <c r="W11" s="132" t="e">
        <f t="shared" si="8"/>
        <v>#DIV/0!</v>
      </c>
      <c r="X11" s="132" t="e">
        <f t="shared" si="8"/>
        <v>#DIV/0!</v>
      </c>
      <c r="Y11" s="132" t="e">
        <f t="shared" si="8"/>
        <v>#DIV/0!</v>
      </c>
      <c r="Z11" s="132" t="e">
        <f t="shared" si="8"/>
        <v>#DIV/0!</v>
      </c>
      <c r="AA11" s="132"/>
      <c r="AB11" s="36"/>
      <c r="AC11" s="3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s="23" customFormat="1" ht="12.75">
      <c r="A12" s="131" t="s">
        <v>205</v>
      </c>
      <c r="B12" s="23" t="s">
        <v>124</v>
      </c>
      <c r="C12" s="142">
        <v>0</v>
      </c>
      <c r="D12" s="143">
        <v>0</v>
      </c>
      <c r="E12" s="132">
        <f t="shared" si="4"/>
        <v>0</v>
      </c>
      <c r="F12" s="132" t="e">
        <f t="shared" si="2"/>
        <v>#DIV/0!</v>
      </c>
      <c r="G12" s="132" t="e">
        <f t="shared" si="5"/>
        <v>#DIV/0!</v>
      </c>
      <c r="H12" s="132" t="e">
        <f t="shared" si="3"/>
        <v>#DIV/0!</v>
      </c>
      <c r="I12" s="144">
        <v>0</v>
      </c>
      <c r="J12" s="132" t="e">
        <f t="shared" si="6"/>
        <v>#DIV/0!</v>
      </c>
      <c r="K12" s="132" t="e">
        <f t="shared" si="7"/>
        <v>#DIV/0!</v>
      </c>
      <c r="L12" s="132" t="e">
        <f t="shared" si="7"/>
        <v>#DIV/0!</v>
      </c>
      <c r="M12" s="132" t="e">
        <f t="shared" si="7"/>
        <v>#DIV/0!</v>
      </c>
      <c r="N12" s="132" t="e">
        <f t="shared" si="8"/>
        <v>#DIV/0!</v>
      </c>
      <c r="O12" s="132" t="e">
        <f t="shared" si="8"/>
        <v>#DIV/0!</v>
      </c>
      <c r="P12" s="132" t="e">
        <f t="shared" si="8"/>
        <v>#DIV/0!</v>
      </c>
      <c r="Q12" s="132" t="e">
        <f t="shared" si="8"/>
        <v>#DIV/0!</v>
      </c>
      <c r="R12" s="132" t="e">
        <f t="shared" si="8"/>
        <v>#DIV/0!</v>
      </c>
      <c r="S12" s="132" t="e">
        <f t="shared" si="8"/>
        <v>#DIV/0!</v>
      </c>
      <c r="T12" s="132" t="e">
        <f t="shared" si="8"/>
        <v>#DIV/0!</v>
      </c>
      <c r="U12" s="132" t="e">
        <f t="shared" si="8"/>
        <v>#DIV/0!</v>
      </c>
      <c r="V12" s="132" t="e">
        <f t="shared" si="8"/>
        <v>#DIV/0!</v>
      </c>
      <c r="W12" s="132" t="e">
        <f t="shared" si="8"/>
        <v>#DIV/0!</v>
      </c>
      <c r="X12" s="132" t="e">
        <f t="shared" si="8"/>
        <v>#DIV/0!</v>
      </c>
      <c r="Y12" s="132" t="e">
        <f t="shared" si="8"/>
        <v>#DIV/0!</v>
      </c>
      <c r="Z12" s="132" t="e">
        <f t="shared" si="8"/>
        <v>#DIV/0!</v>
      </c>
      <c r="AA12" s="132"/>
      <c r="AB12" s="36"/>
      <c r="AC12" s="36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29" s="23" customFormat="1" ht="12.75">
      <c r="A13" s="131" t="s">
        <v>204</v>
      </c>
      <c r="B13" s="23" t="s">
        <v>125</v>
      </c>
      <c r="C13" s="142">
        <v>0</v>
      </c>
      <c r="D13" s="143">
        <v>0</v>
      </c>
      <c r="E13" s="132">
        <f t="shared" si="4"/>
        <v>0</v>
      </c>
      <c r="F13" s="132" t="e">
        <f t="shared" si="2"/>
        <v>#DIV/0!</v>
      </c>
      <c r="G13" s="132" t="e">
        <f t="shared" si="5"/>
        <v>#DIV/0!</v>
      </c>
      <c r="H13" s="132" t="e">
        <f t="shared" si="3"/>
        <v>#DIV/0!</v>
      </c>
      <c r="I13" s="144">
        <v>0</v>
      </c>
      <c r="J13" s="132" t="e">
        <f t="shared" si="6"/>
        <v>#DIV/0!</v>
      </c>
      <c r="K13" s="132" t="e">
        <f t="shared" si="7"/>
        <v>#DIV/0!</v>
      </c>
      <c r="L13" s="132" t="e">
        <f t="shared" si="7"/>
        <v>#DIV/0!</v>
      </c>
      <c r="M13" s="132" t="e">
        <f t="shared" si="7"/>
        <v>#DIV/0!</v>
      </c>
      <c r="N13" s="132" t="e">
        <f t="shared" si="8"/>
        <v>#DIV/0!</v>
      </c>
      <c r="O13" s="132" t="e">
        <f t="shared" si="8"/>
        <v>#DIV/0!</v>
      </c>
      <c r="P13" s="132" t="e">
        <f t="shared" si="8"/>
        <v>#DIV/0!</v>
      </c>
      <c r="Q13" s="132" t="e">
        <f t="shared" si="8"/>
        <v>#DIV/0!</v>
      </c>
      <c r="R13" s="132" t="e">
        <f t="shared" si="8"/>
        <v>#DIV/0!</v>
      </c>
      <c r="S13" s="132" t="e">
        <f t="shared" si="8"/>
        <v>#DIV/0!</v>
      </c>
      <c r="T13" s="132" t="e">
        <f t="shared" si="8"/>
        <v>#DIV/0!</v>
      </c>
      <c r="U13" s="132" t="e">
        <f t="shared" si="8"/>
        <v>#DIV/0!</v>
      </c>
      <c r="V13" s="132" t="e">
        <f t="shared" si="8"/>
        <v>#DIV/0!</v>
      </c>
      <c r="W13" s="132" t="e">
        <f t="shared" si="8"/>
        <v>#DIV/0!</v>
      </c>
      <c r="X13" s="132" t="e">
        <f t="shared" si="8"/>
        <v>#DIV/0!</v>
      </c>
      <c r="Y13" s="132" t="e">
        <f t="shared" si="8"/>
        <v>#DIV/0!</v>
      </c>
      <c r="Z13" s="132" t="e">
        <f t="shared" si="8"/>
        <v>#DIV/0!</v>
      </c>
      <c r="AA13" s="132"/>
      <c r="AB13" s="36"/>
      <c r="AC13" s="36"/>
    </row>
    <row r="14" spans="1:29" s="5" customFormat="1" ht="12.75">
      <c r="A14" s="17" t="s">
        <v>11</v>
      </c>
      <c r="B14" s="5" t="s">
        <v>126</v>
      </c>
      <c r="C14" s="109">
        <v>0</v>
      </c>
      <c r="D14" s="112">
        <v>0</v>
      </c>
      <c r="E14" s="19">
        <f t="shared" si="4"/>
        <v>0</v>
      </c>
      <c r="F14" s="19" t="e">
        <f t="shared" si="2"/>
        <v>#DIV/0!</v>
      </c>
      <c r="G14" s="19" t="e">
        <f t="shared" si="5"/>
        <v>#DIV/0!</v>
      </c>
      <c r="H14" s="132"/>
      <c r="I14" s="115">
        <v>0</v>
      </c>
      <c r="J14" s="19" t="e">
        <f t="shared" si="6"/>
        <v>#DIV/0!</v>
      </c>
      <c r="K14" s="19" t="e">
        <f t="shared" si="7"/>
        <v>#DIV/0!</v>
      </c>
      <c r="L14" s="19" t="e">
        <f t="shared" si="7"/>
        <v>#DIV/0!</v>
      </c>
      <c r="M14" s="19" t="e">
        <f t="shared" si="7"/>
        <v>#DIV/0!</v>
      </c>
      <c r="N14" s="19" t="e">
        <f t="shared" si="8"/>
        <v>#DIV/0!</v>
      </c>
      <c r="O14" s="19" t="e">
        <f t="shared" si="8"/>
        <v>#DIV/0!</v>
      </c>
      <c r="P14" s="19" t="e">
        <f t="shared" si="8"/>
        <v>#DIV/0!</v>
      </c>
      <c r="Q14" s="19" t="e">
        <f t="shared" si="8"/>
        <v>#DIV/0!</v>
      </c>
      <c r="R14" s="19" t="e">
        <f t="shared" si="8"/>
        <v>#DIV/0!</v>
      </c>
      <c r="S14" s="19" t="e">
        <f t="shared" si="8"/>
        <v>#DIV/0!</v>
      </c>
      <c r="T14" s="19" t="e">
        <f t="shared" si="8"/>
        <v>#DIV/0!</v>
      </c>
      <c r="U14" s="19" t="e">
        <f t="shared" si="8"/>
        <v>#DIV/0!</v>
      </c>
      <c r="V14" s="19" t="e">
        <f t="shared" si="8"/>
        <v>#DIV/0!</v>
      </c>
      <c r="W14" s="19" t="e">
        <f t="shared" si="8"/>
        <v>#DIV/0!</v>
      </c>
      <c r="X14" s="19" t="e">
        <f t="shared" si="8"/>
        <v>#DIV/0!</v>
      </c>
      <c r="Y14" s="19" t="e">
        <f t="shared" si="8"/>
        <v>#DIV/0!</v>
      </c>
      <c r="Z14" s="19" t="e">
        <f t="shared" si="8"/>
        <v>#DIV/0!</v>
      </c>
      <c r="AA14" s="19"/>
      <c r="AB14" s="20"/>
      <c r="AC14" s="20"/>
    </row>
    <row r="15" spans="1:29" s="5" customFormat="1" ht="12.75">
      <c r="A15" s="17" t="s">
        <v>12</v>
      </c>
      <c r="B15" s="5" t="s">
        <v>183</v>
      </c>
      <c r="C15" s="109">
        <v>0</v>
      </c>
      <c r="D15" s="112">
        <v>0</v>
      </c>
      <c r="E15" s="19">
        <f t="shared" si="4"/>
        <v>0</v>
      </c>
      <c r="F15" s="19" t="e">
        <f t="shared" si="2"/>
        <v>#DIV/0!</v>
      </c>
      <c r="G15" s="19" t="e">
        <f t="shared" si="5"/>
        <v>#DIV/0!</v>
      </c>
      <c r="H15" s="13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</row>
    <row r="16" spans="1:4" ht="12.75">
      <c r="A16" s="17" t="s">
        <v>182</v>
      </c>
      <c r="B16" s="5" t="s">
        <v>208</v>
      </c>
      <c r="C16" s="163">
        <v>0</v>
      </c>
      <c r="D16" s="129">
        <v>0</v>
      </c>
    </row>
    <row r="17" spans="1:29" s="52" customFormat="1" ht="12.75">
      <c r="A17" s="53"/>
      <c r="C17" s="95"/>
      <c r="D17" s="98" t="s">
        <v>83</v>
      </c>
      <c r="E17" s="96">
        <f>SUM(E5:E15)</f>
        <v>0</v>
      </c>
      <c r="F17" s="96">
        <f>D16</f>
        <v>0</v>
      </c>
      <c r="G17" s="96" t="e">
        <f>SUM(G5:G15)</f>
        <v>#DIV/0!</v>
      </c>
      <c r="H17" s="96" t="e">
        <f>SUM(H5:H14)</f>
        <v>#DIV/0!</v>
      </c>
      <c r="I17" s="97"/>
      <c r="J17" s="96" t="e">
        <f aca="true" t="shared" si="9" ref="J17:Z17">SUM(J5:J15)</f>
        <v>#DIV/0!</v>
      </c>
      <c r="K17" s="96" t="e">
        <f t="shared" si="9"/>
        <v>#DIV/0!</v>
      </c>
      <c r="L17" s="96" t="e">
        <f t="shared" si="9"/>
        <v>#DIV/0!</v>
      </c>
      <c r="M17" s="96" t="e">
        <f t="shared" si="9"/>
        <v>#DIV/0!</v>
      </c>
      <c r="N17" s="96" t="e">
        <f t="shared" si="9"/>
        <v>#DIV/0!</v>
      </c>
      <c r="O17" s="96" t="e">
        <f t="shared" si="9"/>
        <v>#DIV/0!</v>
      </c>
      <c r="P17" s="96" t="e">
        <f t="shared" si="9"/>
        <v>#DIV/0!</v>
      </c>
      <c r="Q17" s="96" t="e">
        <f t="shared" si="9"/>
        <v>#DIV/0!</v>
      </c>
      <c r="R17" s="96" t="e">
        <f t="shared" si="9"/>
        <v>#DIV/0!</v>
      </c>
      <c r="S17" s="96" t="e">
        <f t="shared" si="9"/>
        <v>#DIV/0!</v>
      </c>
      <c r="T17" s="96" t="e">
        <f t="shared" si="9"/>
        <v>#DIV/0!</v>
      </c>
      <c r="U17" s="96" t="e">
        <f t="shared" si="9"/>
        <v>#DIV/0!</v>
      </c>
      <c r="V17" s="96" t="e">
        <f t="shared" si="9"/>
        <v>#DIV/0!</v>
      </c>
      <c r="W17" s="96" t="e">
        <f t="shared" si="9"/>
        <v>#DIV/0!</v>
      </c>
      <c r="X17" s="96" t="e">
        <f t="shared" si="9"/>
        <v>#DIV/0!</v>
      </c>
      <c r="Y17" s="96" t="e">
        <f t="shared" si="9"/>
        <v>#DIV/0!</v>
      </c>
      <c r="Z17" s="96" t="e">
        <f t="shared" si="9"/>
        <v>#DIV/0!</v>
      </c>
      <c r="AA17" s="96"/>
      <c r="AB17" s="55"/>
      <c r="AC17" s="55"/>
    </row>
    <row r="18" spans="1:20" ht="12.75">
      <c r="A18" s="24"/>
      <c r="C18" s="18"/>
      <c r="D18" s="25"/>
      <c r="E18" s="20"/>
      <c r="F18" s="20"/>
      <c r="G18" s="20"/>
      <c r="H18" s="20"/>
      <c r="I18" s="3"/>
      <c r="J18" s="26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7" s="5" customFormat="1" ht="76.5">
      <c r="A19" s="12" t="s">
        <v>13</v>
      </c>
      <c r="B19" s="13" t="s">
        <v>14</v>
      </c>
      <c r="C19" s="9" t="s">
        <v>15</v>
      </c>
      <c r="D19" s="9" t="s">
        <v>87</v>
      </c>
      <c r="E19" s="9" t="s">
        <v>86</v>
      </c>
      <c r="G19" s="10" t="s">
        <v>16</v>
      </c>
      <c r="H19" s="27"/>
      <c r="I19" s="10" t="s">
        <v>238</v>
      </c>
      <c r="J19" s="10" t="s">
        <v>18</v>
      </c>
      <c r="K19" s="8">
        <v>2015</v>
      </c>
      <c r="L19" s="8">
        <v>2016</v>
      </c>
      <c r="M19" s="8">
        <v>2017</v>
      </c>
      <c r="N19" s="8">
        <v>2018</v>
      </c>
      <c r="O19" s="8">
        <v>2019</v>
      </c>
      <c r="P19" s="8">
        <v>2020</v>
      </c>
      <c r="Q19" s="8">
        <v>2021</v>
      </c>
      <c r="R19" s="8">
        <v>2022</v>
      </c>
      <c r="S19" s="8">
        <v>2023</v>
      </c>
      <c r="T19" s="8">
        <v>2024</v>
      </c>
      <c r="U19" s="8">
        <v>2025</v>
      </c>
      <c r="V19" s="8">
        <v>2026</v>
      </c>
      <c r="W19" s="8">
        <v>2027</v>
      </c>
      <c r="X19" s="8">
        <v>2028</v>
      </c>
      <c r="Y19" s="8">
        <v>2029</v>
      </c>
      <c r="Z19" s="8">
        <v>2030</v>
      </c>
      <c r="AA19" s="8"/>
    </row>
    <row r="20" spans="1:57" s="5" customFormat="1" ht="12.75">
      <c r="A20" s="17" t="s">
        <v>19</v>
      </c>
      <c r="B20" s="5" t="s">
        <v>107</v>
      </c>
      <c r="C20" s="108">
        <v>0</v>
      </c>
      <c r="D20" s="110">
        <v>0</v>
      </c>
      <c r="E20" s="116">
        <v>0</v>
      </c>
      <c r="G20" s="118">
        <f>C20*D20*E20</f>
        <v>0</v>
      </c>
      <c r="H20" s="21"/>
      <c r="I20" s="28" t="e">
        <f>100/I9</f>
        <v>#DIV/0!</v>
      </c>
      <c r="J20" s="19" t="e">
        <f>G20*I20/100</f>
        <v>#DIV/0!</v>
      </c>
      <c r="K20" s="19" t="e">
        <f aca="true" t="shared" si="10" ref="K20:Z20">J20</f>
        <v>#DIV/0!</v>
      </c>
      <c r="L20" s="19" t="e">
        <f t="shared" si="10"/>
        <v>#DIV/0!</v>
      </c>
      <c r="M20" s="19" t="e">
        <f t="shared" si="10"/>
        <v>#DIV/0!</v>
      </c>
      <c r="N20" s="19" t="e">
        <f t="shared" si="10"/>
        <v>#DIV/0!</v>
      </c>
      <c r="O20" s="19" t="e">
        <f t="shared" si="10"/>
        <v>#DIV/0!</v>
      </c>
      <c r="P20" s="19" t="e">
        <f t="shared" si="10"/>
        <v>#DIV/0!</v>
      </c>
      <c r="Q20" s="19" t="e">
        <f t="shared" si="10"/>
        <v>#DIV/0!</v>
      </c>
      <c r="R20" s="19" t="e">
        <f t="shared" si="10"/>
        <v>#DIV/0!</v>
      </c>
      <c r="S20" s="19" t="e">
        <f t="shared" si="10"/>
        <v>#DIV/0!</v>
      </c>
      <c r="T20" s="19" t="e">
        <f t="shared" si="10"/>
        <v>#DIV/0!</v>
      </c>
      <c r="U20" s="19" t="e">
        <f t="shared" si="10"/>
        <v>#DIV/0!</v>
      </c>
      <c r="V20" s="19" t="e">
        <f t="shared" si="10"/>
        <v>#DIV/0!</v>
      </c>
      <c r="W20" s="19" t="e">
        <f t="shared" si="10"/>
        <v>#DIV/0!</v>
      </c>
      <c r="X20" s="19" t="e">
        <f t="shared" si="10"/>
        <v>#DIV/0!</v>
      </c>
      <c r="Y20" s="19" t="e">
        <f t="shared" si="10"/>
        <v>#DIV/0!</v>
      </c>
      <c r="Z20" s="19" t="e">
        <f t="shared" si="10"/>
        <v>#DIV/0!</v>
      </c>
      <c r="AA20" s="19"/>
      <c r="AB20" s="20"/>
      <c r="AC20" s="20"/>
      <c r="AD20" s="20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30" s="5" customFormat="1" ht="12.75">
      <c r="A21" s="17" t="s">
        <v>20</v>
      </c>
      <c r="B21" s="5" t="s">
        <v>21</v>
      </c>
      <c r="C21" s="109">
        <v>0</v>
      </c>
      <c r="D21" s="111">
        <v>0</v>
      </c>
      <c r="E21" s="114">
        <v>0</v>
      </c>
      <c r="G21" s="118">
        <f>C21*D21*E21</f>
        <v>0</v>
      </c>
      <c r="H21" s="21"/>
      <c r="I21" s="28" t="e">
        <f>100/I14</f>
        <v>#DIV/0!</v>
      </c>
      <c r="J21" s="19" t="e">
        <f>G21*I21/100</f>
        <v>#DIV/0!</v>
      </c>
      <c r="K21" s="19" t="e">
        <f aca="true" t="shared" si="11" ref="K21:Z21">J21</f>
        <v>#DIV/0!</v>
      </c>
      <c r="L21" s="19" t="e">
        <f t="shared" si="11"/>
        <v>#DIV/0!</v>
      </c>
      <c r="M21" s="19" t="e">
        <f t="shared" si="11"/>
        <v>#DIV/0!</v>
      </c>
      <c r="N21" s="19" t="e">
        <f t="shared" si="11"/>
        <v>#DIV/0!</v>
      </c>
      <c r="O21" s="19" t="e">
        <f t="shared" si="11"/>
        <v>#DIV/0!</v>
      </c>
      <c r="P21" s="19" t="e">
        <f t="shared" si="11"/>
        <v>#DIV/0!</v>
      </c>
      <c r="Q21" s="19" t="e">
        <f t="shared" si="11"/>
        <v>#DIV/0!</v>
      </c>
      <c r="R21" s="19" t="e">
        <f t="shared" si="11"/>
        <v>#DIV/0!</v>
      </c>
      <c r="S21" s="19" t="e">
        <f t="shared" si="11"/>
        <v>#DIV/0!</v>
      </c>
      <c r="T21" s="19" t="e">
        <f t="shared" si="11"/>
        <v>#DIV/0!</v>
      </c>
      <c r="U21" s="19" t="e">
        <f t="shared" si="11"/>
        <v>#DIV/0!</v>
      </c>
      <c r="V21" s="19" t="e">
        <f t="shared" si="11"/>
        <v>#DIV/0!</v>
      </c>
      <c r="W21" s="19" t="e">
        <f t="shared" si="11"/>
        <v>#DIV/0!</v>
      </c>
      <c r="X21" s="19" t="e">
        <f t="shared" si="11"/>
        <v>#DIV/0!</v>
      </c>
      <c r="Y21" s="19" t="e">
        <f t="shared" si="11"/>
        <v>#DIV/0!</v>
      </c>
      <c r="Z21" s="19" t="e">
        <f t="shared" si="11"/>
        <v>#DIV/0!</v>
      </c>
      <c r="AA21" s="19"/>
      <c r="AB21" s="20"/>
      <c r="AC21" s="20"/>
      <c r="AD21" s="20"/>
    </row>
    <row r="22" spans="1:30" s="5" customFormat="1" ht="12.75">
      <c r="A22" s="17" t="s">
        <v>105</v>
      </c>
      <c r="B22" s="5" t="s">
        <v>106</v>
      </c>
      <c r="C22" s="18"/>
      <c r="D22" s="29"/>
      <c r="E22" s="30"/>
      <c r="G22" s="129">
        <v>0</v>
      </c>
      <c r="H22" s="21"/>
      <c r="I22" s="138">
        <v>0</v>
      </c>
      <c r="J22" s="19">
        <f>G22*I22/100</f>
        <v>0</v>
      </c>
      <c r="K22" s="19">
        <f aca="true" t="shared" si="12" ref="K22:Z22">J22</f>
        <v>0</v>
      </c>
      <c r="L22" s="19">
        <f t="shared" si="12"/>
        <v>0</v>
      </c>
      <c r="M22" s="19">
        <f t="shared" si="12"/>
        <v>0</v>
      </c>
      <c r="N22" s="19">
        <f t="shared" si="12"/>
        <v>0</v>
      </c>
      <c r="O22" s="19">
        <f t="shared" si="12"/>
        <v>0</v>
      </c>
      <c r="P22" s="19">
        <f t="shared" si="12"/>
        <v>0</v>
      </c>
      <c r="Q22" s="19">
        <f t="shared" si="12"/>
        <v>0</v>
      </c>
      <c r="R22" s="19">
        <f t="shared" si="12"/>
        <v>0</v>
      </c>
      <c r="S22" s="19">
        <f t="shared" si="12"/>
        <v>0</v>
      </c>
      <c r="T22" s="19">
        <f t="shared" si="12"/>
        <v>0</v>
      </c>
      <c r="U22" s="19">
        <f t="shared" si="12"/>
        <v>0</v>
      </c>
      <c r="V22" s="19">
        <f t="shared" si="12"/>
        <v>0</v>
      </c>
      <c r="W22" s="19">
        <f t="shared" si="12"/>
        <v>0</v>
      </c>
      <c r="X22" s="19">
        <f t="shared" si="12"/>
        <v>0</v>
      </c>
      <c r="Y22" s="19">
        <f t="shared" si="12"/>
        <v>0</v>
      </c>
      <c r="Z22" s="19">
        <f t="shared" si="12"/>
        <v>0</v>
      </c>
      <c r="AA22" s="19"/>
      <c r="AB22" s="20"/>
      <c r="AC22" s="20"/>
      <c r="AD22" s="20"/>
    </row>
    <row r="23" spans="1:30" s="5" customFormat="1" ht="12.75">
      <c r="A23" s="17"/>
      <c r="C23" s="18"/>
      <c r="D23" s="29"/>
      <c r="E23" s="30"/>
      <c r="H23" s="21"/>
      <c r="I23" s="2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20"/>
      <c r="AD23" s="20"/>
    </row>
    <row r="24" spans="1:30" s="5" customFormat="1" ht="12.75">
      <c r="A24" s="17"/>
      <c r="C24" s="18"/>
      <c r="D24" s="29"/>
      <c r="E24" s="30"/>
      <c r="H24" s="21"/>
      <c r="I24" s="2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20"/>
      <c r="AD24" s="20"/>
    </row>
    <row r="25" spans="1:30" s="5" customFormat="1" ht="38.25">
      <c r="A25" s="12" t="s">
        <v>22</v>
      </c>
      <c r="B25" s="13" t="s">
        <v>23</v>
      </c>
      <c r="C25" s="10" t="s">
        <v>24</v>
      </c>
      <c r="F25" s="10" t="s">
        <v>25</v>
      </c>
      <c r="G25" s="10" t="s">
        <v>26</v>
      </c>
      <c r="I25" s="10" t="s">
        <v>238</v>
      </c>
      <c r="J25" s="10" t="s">
        <v>18</v>
      </c>
      <c r="K25" s="8">
        <v>2015</v>
      </c>
      <c r="L25" s="8">
        <v>2016</v>
      </c>
      <c r="M25" s="8">
        <v>2017</v>
      </c>
      <c r="N25" s="8">
        <v>2018</v>
      </c>
      <c r="O25" s="8">
        <v>2019</v>
      </c>
      <c r="P25" s="8">
        <v>2020</v>
      </c>
      <c r="Q25" s="8">
        <v>2021</v>
      </c>
      <c r="R25" s="8">
        <v>2022</v>
      </c>
      <c r="S25" s="8">
        <v>2023</v>
      </c>
      <c r="T25" s="8">
        <v>2024</v>
      </c>
      <c r="U25" s="8">
        <v>2025</v>
      </c>
      <c r="V25" s="8">
        <v>2026</v>
      </c>
      <c r="W25" s="8">
        <v>2027</v>
      </c>
      <c r="X25" s="8">
        <v>2028</v>
      </c>
      <c r="Y25" s="8">
        <v>2029</v>
      </c>
      <c r="Z25" s="8">
        <v>2030</v>
      </c>
      <c r="AA25" s="8"/>
      <c r="AB25" s="20"/>
      <c r="AC25" s="20"/>
      <c r="AD25" s="20"/>
    </row>
    <row r="26" spans="1:57" s="5" customFormat="1" ht="12.75">
      <c r="A26" s="17" t="s">
        <v>27</v>
      </c>
      <c r="B26" s="5" t="s">
        <v>26</v>
      </c>
      <c r="C26" s="107">
        <v>0</v>
      </c>
      <c r="F26" s="19" t="e">
        <f>H17</f>
        <v>#DIV/0!</v>
      </c>
      <c r="G26" s="19" t="e">
        <f>C26*F26</f>
        <v>#DIV/0!</v>
      </c>
      <c r="I26" s="32" t="e">
        <f>(J17/G17)*100</f>
        <v>#DIV/0!</v>
      </c>
      <c r="J26" s="19" t="e">
        <f>G26*I26/100</f>
        <v>#DIV/0!</v>
      </c>
      <c r="K26" s="19" t="e">
        <f>J26</f>
        <v>#DIV/0!</v>
      </c>
      <c r="L26" s="19" t="e">
        <f aca="true" t="shared" si="13" ref="L26:Z26">J26</f>
        <v>#DIV/0!</v>
      </c>
      <c r="M26" s="19" t="e">
        <f t="shared" si="13"/>
        <v>#DIV/0!</v>
      </c>
      <c r="N26" s="19" t="e">
        <f t="shared" si="13"/>
        <v>#DIV/0!</v>
      </c>
      <c r="O26" s="19" t="e">
        <f t="shared" si="13"/>
        <v>#DIV/0!</v>
      </c>
      <c r="P26" s="19" t="e">
        <f t="shared" si="13"/>
        <v>#DIV/0!</v>
      </c>
      <c r="Q26" s="19" t="e">
        <f t="shared" si="13"/>
        <v>#DIV/0!</v>
      </c>
      <c r="R26" s="19" t="e">
        <f t="shared" si="13"/>
        <v>#DIV/0!</v>
      </c>
      <c r="S26" s="19" t="e">
        <f t="shared" si="13"/>
        <v>#DIV/0!</v>
      </c>
      <c r="T26" s="19" t="e">
        <f t="shared" si="13"/>
        <v>#DIV/0!</v>
      </c>
      <c r="U26" s="19" t="e">
        <f t="shared" si="13"/>
        <v>#DIV/0!</v>
      </c>
      <c r="V26" s="19" t="e">
        <f t="shared" si="13"/>
        <v>#DIV/0!</v>
      </c>
      <c r="W26" s="19" t="e">
        <f t="shared" si="13"/>
        <v>#DIV/0!</v>
      </c>
      <c r="X26" s="19" t="e">
        <f t="shared" si="13"/>
        <v>#DIV/0!</v>
      </c>
      <c r="Y26" s="19" t="e">
        <f t="shared" si="13"/>
        <v>#DIV/0!</v>
      </c>
      <c r="Z26" s="19" t="e">
        <f t="shared" si="13"/>
        <v>#DIV/0!</v>
      </c>
      <c r="AA26" s="19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20" s="5" customFormat="1" ht="12.75">
      <c r="A27" s="33"/>
      <c r="C27" s="34"/>
      <c r="F27" s="35"/>
      <c r="G27" s="36"/>
      <c r="H27" s="36"/>
      <c r="I27" s="3"/>
      <c r="J27" s="37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5" customFormat="1" ht="12.75">
      <c r="A28" s="33"/>
      <c r="C28" s="34"/>
      <c r="F28" s="35"/>
      <c r="G28" s="36"/>
      <c r="H28" s="36"/>
      <c r="I28" s="3"/>
      <c r="J28" s="37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6:29" s="5" customFormat="1" ht="12.75">
      <c r="F29" s="9"/>
      <c r="I29" s="6"/>
      <c r="K29" s="8">
        <v>2015</v>
      </c>
      <c r="L29" s="8">
        <v>2016</v>
      </c>
      <c r="M29" s="8">
        <v>2017</v>
      </c>
      <c r="N29" s="8">
        <v>2018</v>
      </c>
      <c r="O29" s="8">
        <v>2019</v>
      </c>
      <c r="P29" s="8">
        <v>2020</v>
      </c>
      <c r="Q29" s="8">
        <v>2021</v>
      </c>
      <c r="R29" s="8">
        <v>2022</v>
      </c>
      <c r="S29" s="8">
        <v>2023</v>
      </c>
      <c r="T29" s="8">
        <v>2024</v>
      </c>
      <c r="U29" s="8">
        <v>2025</v>
      </c>
      <c r="V29" s="8">
        <v>2026</v>
      </c>
      <c r="W29" s="8">
        <v>2027</v>
      </c>
      <c r="X29" s="8">
        <v>2028</v>
      </c>
      <c r="Y29" s="8">
        <v>2029</v>
      </c>
      <c r="Z29" s="8">
        <v>2030</v>
      </c>
      <c r="AA29" s="8"/>
      <c r="AB29" s="38"/>
      <c r="AC29" s="38"/>
    </row>
    <row r="30" spans="1:29" s="5" customFormat="1" ht="12.75">
      <c r="A30" s="12" t="s">
        <v>28</v>
      </c>
      <c r="B30" s="13" t="s">
        <v>195</v>
      </c>
      <c r="F30" s="9"/>
      <c r="I30" s="6"/>
      <c r="K30" s="131" t="s">
        <v>108</v>
      </c>
      <c r="L30" s="140">
        <v>0</v>
      </c>
      <c r="M30" s="141">
        <f>L30</f>
        <v>0</v>
      </c>
      <c r="N30" s="141">
        <f aca="true" t="shared" si="14" ref="N30:Z30">M30</f>
        <v>0</v>
      </c>
      <c r="O30" s="141">
        <f t="shared" si="14"/>
        <v>0</v>
      </c>
      <c r="P30" s="141">
        <f t="shared" si="14"/>
        <v>0</v>
      </c>
      <c r="Q30" s="141">
        <f t="shared" si="14"/>
        <v>0</v>
      </c>
      <c r="R30" s="141">
        <f t="shared" si="14"/>
        <v>0</v>
      </c>
      <c r="S30" s="141">
        <f t="shared" si="14"/>
        <v>0</v>
      </c>
      <c r="T30" s="141">
        <f t="shared" si="14"/>
        <v>0</v>
      </c>
      <c r="U30" s="141">
        <f t="shared" si="14"/>
        <v>0</v>
      </c>
      <c r="V30" s="141">
        <f t="shared" si="14"/>
        <v>0</v>
      </c>
      <c r="W30" s="141">
        <f t="shared" si="14"/>
        <v>0</v>
      </c>
      <c r="X30" s="141">
        <f t="shared" si="14"/>
        <v>0</v>
      </c>
      <c r="Y30" s="141">
        <f t="shared" si="14"/>
        <v>0</v>
      </c>
      <c r="Z30" s="141">
        <f t="shared" si="14"/>
        <v>0</v>
      </c>
      <c r="AA30" s="141"/>
      <c r="AB30" s="38"/>
      <c r="AC30" s="38"/>
    </row>
    <row r="31" spans="1:27" ht="12.75">
      <c r="A31" s="24"/>
      <c r="B31" s="5" t="s">
        <v>84</v>
      </c>
      <c r="D31" s="39"/>
      <c r="E31" s="5"/>
      <c r="F31" s="19"/>
      <c r="G31" s="5"/>
      <c r="H31" s="5"/>
      <c r="I31" s="6"/>
      <c r="J31" s="7"/>
      <c r="K31" s="103">
        <v>0</v>
      </c>
      <c r="L31" s="74">
        <f>K31*(1+L30)</f>
        <v>0</v>
      </c>
      <c r="M31" s="74">
        <f>L31*(1+M30)</f>
        <v>0</v>
      </c>
      <c r="N31" s="74">
        <f aca="true" t="shared" si="15" ref="N31:Z31">M31*(1+N30)</f>
        <v>0</v>
      </c>
      <c r="O31" s="74">
        <f t="shared" si="15"/>
        <v>0</v>
      </c>
      <c r="P31" s="74">
        <f t="shared" si="15"/>
        <v>0</v>
      </c>
      <c r="Q31" s="74">
        <f t="shared" si="15"/>
        <v>0</v>
      </c>
      <c r="R31" s="74">
        <f t="shared" si="15"/>
        <v>0</v>
      </c>
      <c r="S31" s="74">
        <f t="shared" si="15"/>
        <v>0</v>
      </c>
      <c r="T31" s="74">
        <f t="shared" si="15"/>
        <v>0</v>
      </c>
      <c r="U31" s="74">
        <f t="shared" si="15"/>
        <v>0</v>
      </c>
      <c r="V31" s="74">
        <f t="shared" si="15"/>
        <v>0</v>
      </c>
      <c r="W31" s="74">
        <f t="shared" si="15"/>
        <v>0</v>
      </c>
      <c r="X31" s="74">
        <f t="shared" si="15"/>
        <v>0</v>
      </c>
      <c r="Y31" s="74">
        <f t="shared" si="15"/>
        <v>0</v>
      </c>
      <c r="Z31" s="74">
        <f t="shared" si="15"/>
        <v>0</v>
      </c>
      <c r="AA31" s="74"/>
    </row>
    <row r="32" spans="1:27" ht="12.75">
      <c r="A32" s="24"/>
      <c r="B32" s="5" t="s">
        <v>209</v>
      </c>
      <c r="D32" s="39"/>
      <c r="E32" s="5"/>
      <c r="F32" s="5"/>
      <c r="G32" s="5"/>
      <c r="H32" s="5"/>
      <c r="I32" s="6"/>
      <c r="J32" s="7"/>
      <c r="K32" s="104">
        <v>0</v>
      </c>
      <c r="L32" s="78">
        <f>K32</f>
        <v>0</v>
      </c>
      <c r="M32" s="78">
        <f aca="true" t="shared" si="16" ref="M32:Z32">L32</f>
        <v>0</v>
      </c>
      <c r="N32" s="78">
        <f t="shared" si="16"/>
        <v>0</v>
      </c>
      <c r="O32" s="78">
        <f t="shared" si="16"/>
        <v>0</v>
      </c>
      <c r="P32" s="78">
        <f t="shared" si="16"/>
        <v>0</v>
      </c>
      <c r="Q32" s="78">
        <f t="shared" si="16"/>
        <v>0</v>
      </c>
      <c r="R32" s="78">
        <f t="shared" si="16"/>
        <v>0</v>
      </c>
      <c r="S32" s="78">
        <f t="shared" si="16"/>
        <v>0</v>
      </c>
      <c r="T32" s="78">
        <f t="shared" si="16"/>
        <v>0</v>
      </c>
      <c r="U32" s="78">
        <f t="shared" si="16"/>
        <v>0</v>
      </c>
      <c r="V32" s="78">
        <f t="shared" si="16"/>
        <v>0</v>
      </c>
      <c r="W32" s="78">
        <f t="shared" si="16"/>
        <v>0</v>
      </c>
      <c r="X32" s="78">
        <f t="shared" si="16"/>
        <v>0</v>
      </c>
      <c r="Y32" s="78">
        <f t="shared" si="16"/>
        <v>0</v>
      </c>
      <c r="Z32" s="78">
        <f t="shared" si="16"/>
        <v>0</v>
      </c>
      <c r="AA32" s="78"/>
    </row>
    <row r="33" spans="1:27" ht="12.75">
      <c r="A33" s="24"/>
      <c r="B33" s="5" t="s">
        <v>225</v>
      </c>
      <c r="D33" s="39"/>
      <c r="E33" s="5"/>
      <c r="F33" s="5"/>
      <c r="G33" s="5"/>
      <c r="H33" s="5"/>
      <c r="I33" s="6"/>
      <c r="J33" s="7"/>
      <c r="K33" s="99">
        <f>K31*K32</f>
        <v>0</v>
      </c>
      <c r="L33" s="99">
        <f>L31*L32</f>
        <v>0</v>
      </c>
      <c r="M33" s="99">
        <f>M31*M32</f>
        <v>0</v>
      </c>
      <c r="N33" s="99">
        <f aca="true" t="shared" si="17" ref="N33:Z33">N31*N32</f>
        <v>0</v>
      </c>
      <c r="O33" s="99">
        <f t="shared" si="17"/>
        <v>0</v>
      </c>
      <c r="P33" s="99">
        <f t="shared" si="17"/>
        <v>0</v>
      </c>
      <c r="Q33" s="99">
        <f t="shared" si="17"/>
        <v>0</v>
      </c>
      <c r="R33" s="99">
        <f t="shared" si="17"/>
        <v>0</v>
      </c>
      <c r="S33" s="99">
        <f t="shared" si="17"/>
        <v>0</v>
      </c>
      <c r="T33" s="99">
        <f t="shared" si="17"/>
        <v>0</v>
      </c>
      <c r="U33" s="99">
        <f t="shared" si="17"/>
        <v>0</v>
      </c>
      <c r="V33" s="99">
        <f t="shared" si="17"/>
        <v>0</v>
      </c>
      <c r="W33" s="99">
        <f t="shared" si="17"/>
        <v>0</v>
      </c>
      <c r="X33" s="99">
        <f t="shared" si="17"/>
        <v>0</v>
      </c>
      <c r="Y33" s="99">
        <f t="shared" si="17"/>
        <v>0</v>
      </c>
      <c r="Z33" s="99">
        <f t="shared" si="17"/>
        <v>0</v>
      </c>
      <c r="AA33" s="99"/>
    </row>
    <row r="34" spans="1:27" ht="12.75">
      <c r="A34" s="24"/>
      <c r="B34" s="5"/>
      <c r="D34" s="39"/>
      <c r="E34" s="5"/>
      <c r="F34" s="5"/>
      <c r="G34" s="5"/>
      <c r="H34" s="5"/>
      <c r="I34" s="6"/>
      <c r="J34" s="7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ht="12.75">
      <c r="A35" s="24"/>
      <c r="B35" s="5"/>
      <c r="D35" s="39"/>
      <c r="E35" s="5"/>
      <c r="F35" s="5"/>
      <c r="G35" s="5"/>
      <c r="H35" s="5"/>
      <c r="I35" s="6"/>
      <c r="J35" s="7"/>
      <c r="K35" s="131" t="s">
        <v>108</v>
      </c>
      <c r="L35" s="140">
        <v>0</v>
      </c>
      <c r="M35" s="141">
        <f>L35</f>
        <v>0</v>
      </c>
      <c r="N35" s="141">
        <f aca="true" t="shared" si="18" ref="N35:Z35">M35</f>
        <v>0</v>
      </c>
      <c r="O35" s="141">
        <f t="shared" si="18"/>
        <v>0</v>
      </c>
      <c r="P35" s="141">
        <f t="shared" si="18"/>
        <v>0</v>
      </c>
      <c r="Q35" s="141">
        <f t="shared" si="18"/>
        <v>0</v>
      </c>
      <c r="R35" s="141">
        <f t="shared" si="18"/>
        <v>0</v>
      </c>
      <c r="S35" s="141">
        <f t="shared" si="18"/>
        <v>0</v>
      </c>
      <c r="T35" s="141">
        <f t="shared" si="18"/>
        <v>0</v>
      </c>
      <c r="U35" s="141">
        <f t="shared" si="18"/>
        <v>0</v>
      </c>
      <c r="V35" s="141">
        <f t="shared" si="18"/>
        <v>0</v>
      </c>
      <c r="W35" s="141">
        <f t="shared" si="18"/>
        <v>0</v>
      </c>
      <c r="X35" s="141">
        <f t="shared" si="18"/>
        <v>0</v>
      </c>
      <c r="Y35" s="141">
        <f t="shared" si="18"/>
        <v>0</v>
      </c>
      <c r="Z35" s="141">
        <f t="shared" si="18"/>
        <v>0</v>
      </c>
      <c r="AA35" s="141"/>
    </row>
    <row r="36" spans="1:27" ht="12.75">
      <c r="A36" s="24"/>
      <c r="B36" s="5" t="s">
        <v>85</v>
      </c>
      <c r="D36" s="39"/>
      <c r="E36" s="5"/>
      <c r="F36" s="5"/>
      <c r="G36" s="5"/>
      <c r="H36" s="5"/>
      <c r="I36" s="6"/>
      <c r="J36" s="7"/>
      <c r="K36" s="105">
        <v>0</v>
      </c>
      <c r="L36" s="100">
        <f aca="true" t="shared" si="19" ref="L36:Z36">K36*(1+L35)</f>
        <v>0</v>
      </c>
      <c r="M36" s="100">
        <f t="shared" si="19"/>
        <v>0</v>
      </c>
      <c r="N36" s="100">
        <f t="shared" si="19"/>
        <v>0</v>
      </c>
      <c r="O36" s="100">
        <f t="shared" si="19"/>
        <v>0</v>
      </c>
      <c r="P36" s="100">
        <f t="shared" si="19"/>
        <v>0</v>
      </c>
      <c r="Q36" s="100">
        <f t="shared" si="19"/>
        <v>0</v>
      </c>
      <c r="R36" s="100">
        <f t="shared" si="19"/>
        <v>0</v>
      </c>
      <c r="S36" s="100">
        <f t="shared" si="19"/>
        <v>0</v>
      </c>
      <c r="T36" s="100">
        <f t="shared" si="19"/>
        <v>0</v>
      </c>
      <c r="U36" s="100">
        <f t="shared" si="19"/>
        <v>0</v>
      </c>
      <c r="V36" s="100">
        <f t="shared" si="19"/>
        <v>0</v>
      </c>
      <c r="W36" s="100">
        <f t="shared" si="19"/>
        <v>0</v>
      </c>
      <c r="X36" s="100">
        <f t="shared" si="19"/>
        <v>0</v>
      </c>
      <c r="Y36" s="100">
        <f t="shared" si="19"/>
        <v>0</v>
      </c>
      <c r="Z36" s="100">
        <f t="shared" si="19"/>
        <v>0</v>
      </c>
      <c r="AA36" s="100"/>
    </row>
    <row r="37" spans="1:27" ht="12.75">
      <c r="A37" s="24"/>
      <c r="B37" s="5" t="s">
        <v>210</v>
      </c>
      <c r="D37" s="39"/>
      <c r="E37" s="5"/>
      <c r="F37" s="5"/>
      <c r="G37" s="5"/>
      <c r="H37" s="5"/>
      <c r="I37" s="6"/>
      <c r="J37" s="7"/>
      <c r="K37" s="106">
        <v>0</v>
      </c>
      <c r="L37" s="101">
        <f>K37</f>
        <v>0</v>
      </c>
      <c r="M37" s="101">
        <f aca="true" t="shared" si="20" ref="M37:Z37">L37</f>
        <v>0</v>
      </c>
      <c r="N37" s="101">
        <f t="shared" si="20"/>
        <v>0</v>
      </c>
      <c r="O37" s="101">
        <f t="shared" si="20"/>
        <v>0</v>
      </c>
      <c r="P37" s="101">
        <f t="shared" si="20"/>
        <v>0</v>
      </c>
      <c r="Q37" s="101">
        <f t="shared" si="20"/>
        <v>0</v>
      </c>
      <c r="R37" s="101">
        <f t="shared" si="20"/>
        <v>0</v>
      </c>
      <c r="S37" s="101">
        <f t="shared" si="20"/>
        <v>0</v>
      </c>
      <c r="T37" s="101">
        <f t="shared" si="20"/>
        <v>0</v>
      </c>
      <c r="U37" s="101">
        <f t="shared" si="20"/>
        <v>0</v>
      </c>
      <c r="V37" s="101">
        <f t="shared" si="20"/>
        <v>0</v>
      </c>
      <c r="W37" s="101">
        <f t="shared" si="20"/>
        <v>0</v>
      </c>
      <c r="X37" s="101">
        <f t="shared" si="20"/>
        <v>0</v>
      </c>
      <c r="Y37" s="101">
        <f t="shared" si="20"/>
        <v>0</v>
      </c>
      <c r="Z37" s="101">
        <f t="shared" si="20"/>
        <v>0</v>
      </c>
      <c r="AA37" s="101"/>
    </row>
    <row r="38" spans="1:27" ht="12.75">
      <c r="A38" s="24"/>
      <c r="B38" s="5" t="s">
        <v>224</v>
      </c>
      <c r="D38" s="39"/>
      <c r="E38" s="5"/>
      <c r="F38" s="5"/>
      <c r="G38" s="5"/>
      <c r="H38" s="5"/>
      <c r="I38" s="6"/>
      <c r="J38" s="7"/>
      <c r="K38" s="99">
        <f>K36*K37</f>
        <v>0</v>
      </c>
      <c r="L38" s="99">
        <f>L36*L37</f>
        <v>0</v>
      </c>
      <c r="M38" s="99">
        <f>M36*M37</f>
        <v>0</v>
      </c>
      <c r="N38" s="99">
        <f aca="true" t="shared" si="21" ref="N38:Z38">N36*N37</f>
        <v>0</v>
      </c>
      <c r="O38" s="99">
        <f t="shared" si="21"/>
        <v>0</v>
      </c>
      <c r="P38" s="99">
        <f t="shared" si="21"/>
        <v>0</v>
      </c>
      <c r="Q38" s="99">
        <f t="shared" si="21"/>
        <v>0</v>
      </c>
      <c r="R38" s="99">
        <f t="shared" si="21"/>
        <v>0</v>
      </c>
      <c r="S38" s="99">
        <f t="shared" si="21"/>
        <v>0</v>
      </c>
      <c r="T38" s="99">
        <f t="shared" si="21"/>
        <v>0</v>
      </c>
      <c r="U38" s="99">
        <f t="shared" si="21"/>
        <v>0</v>
      </c>
      <c r="V38" s="99">
        <f t="shared" si="21"/>
        <v>0</v>
      </c>
      <c r="W38" s="99">
        <f t="shared" si="21"/>
        <v>0</v>
      </c>
      <c r="X38" s="99">
        <f t="shared" si="21"/>
        <v>0</v>
      </c>
      <c r="Y38" s="99">
        <f t="shared" si="21"/>
        <v>0</v>
      </c>
      <c r="Z38" s="99">
        <f t="shared" si="21"/>
        <v>0</v>
      </c>
      <c r="AA38" s="99"/>
    </row>
    <row r="39" spans="1:27" ht="12.75">
      <c r="A39" s="24"/>
      <c r="B39" s="5"/>
      <c r="D39" s="39"/>
      <c r="E39" s="5"/>
      <c r="F39" s="5"/>
      <c r="G39" s="5"/>
      <c r="H39" s="5"/>
      <c r="I39" s="6"/>
      <c r="J39" s="7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27" ht="12.75">
      <c r="A40" s="24"/>
      <c r="B40" s="5" t="s">
        <v>191</v>
      </c>
      <c r="D40" s="39"/>
      <c r="E40" s="5"/>
      <c r="F40" s="5"/>
      <c r="G40" s="5"/>
      <c r="H40" s="5"/>
      <c r="I40" s="6"/>
      <c r="J40" s="7"/>
      <c r="K40" s="99">
        <f>K38+K33</f>
        <v>0</v>
      </c>
      <c r="L40" s="99">
        <f>L38+L33</f>
        <v>0</v>
      </c>
      <c r="M40" s="99">
        <f>M38+M33</f>
        <v>0</v>
      </c>
      <c r="N40" s="99">
        <f aca="true" t="shared" si="22" ref="N40:Z40">N38+N33</f>
        <v>0</v>
      </c>
      <c r="O40" s="99">
        <f t="shared" si="22"/>
        <v>0</v>
      </c>
      <c r="P40" s="99">
        <f t="shared" si="22"/>
        <v>0</v>
      </c>
      <c r="Q40" s="99">
        <f t="shared" si="22"/>
        <v>0</v>
      </c>
      <c r="R40" s="99">
        <f t="shared" si="22"/>
        <v>0</v>
      </c>
      <c r="S40" s="99">
        <f t="shared" si="22"/>
        <v>0</v>
      </c>
      <c r="T40" s="99">
        <f t="shared" si="22"/>
        <v>0</v>
      </c>
      <c r="U40" s="99">
        <f t="shared" si="22"/>
        <v>0</v>
      </c>
      <c r="V40" s="99">
        <f t="shared" si="22"/>
        <v>0</v>
      </c>
      <c r="W40" s="99">
        <f t="shared" si="22"/>
        <v>0</v>
      </c>
      <c r="X40" s="99">
        <f t="shared" si="22"/>
        <v>0</v>
      </c>
      <c r="Y40" s="99">
        <f t="shared" si="22"/>
        <v>0</v>
      </c>
      <c r="Z40" s="99">
        <f t="shared" si="22"/>
        <v>0</v>
      </c>
      <c r="AA40" s="99"/>
    </row>
    <row r="41" spans="1:27" ht="12.75">
      <c r="A41" s="24"/>
      <c r="B41" s="5" t="s">
        <v>226</v>
      </c>
      <c r="D41" s="39"/>
      <c r="E41" s="5"/>
      <c r="F41" s="5"/>
      <c r="G41" s="5"/>
      <c r="H41" s="5"/>
      <c r="I41" s="6"/>
      <c r="J41" s="7"/>
      <c r="K41" s="153">
        <f>C20</f>
        <v>0</v>
      </c>
      <c r="L41" s="153">
        <f>K41</f>
        <v>0</v>
      </c>
      <c r="M41" s="153">
        <f aca="true" t="shared" si="23" ref="M41:Z41">L41</f>
        <v>0</v>
      </c>
      <c r="N41" s="153">
        <f t="shared" si="23"/>
        <v>0</v>
      </c>
      <c r="O41" s="153">
        <f t="shared" si="23"/>
        <v>0</v>
      </c>
      <c r="P41" s="153">
        <f t="shared" si="23"/>
        <v>0</v>
      </c>
      <c r="Q41" s="153">
        <f t="shared" si="23"/>
        <v>0</v>
      </c>
      <c r="R41" s="153">
        <f t="shared" si="23"/>
        <v>0</v>
      </c>
      <c r="S41" s="153">
        <f t="shared" si="23"/>
        <v>0</v>
      </c>
      <c r="T41" s="153">
        <f t="shared" si="23"/>
        <v>0</v>
      </c>
      <c r="U41" s="153">
        <f t="shared" si="23"/>
        <v>0</v>
      </c>
      <c r="V41" s="153">
        <f t="shared" si="23"/>
        <v>0</v>
      </c>
      <c r="W41" s="153">
        <f t="shared" si="23"/>
        <v>0</v>
      </c>
      <c r="X41" s="153">
        <f t="shared" si="23"/>
        <v>0</v>
      </c>
      <c r="Y41" s="153">
        <f t="shared" si="23"/>
        <v>0</v>
      </c>
      <c r="Z41" s="153">
        <f t="shared" si="23"/>
        <v>0</v>
      </c>
      <c r="AA41" s="153"/>
    </row>
    <row r="42" spans="1:27" ht="12.75">
      <c r="A42" s="24"/>
      <c r="C42" s="99"/>
      <c r="D42" s="39"/>
      <c r="E42" s="5"/>
      <c r="F42" s="5"/>
      <c r="G42" s="5"/>
      <c r="H42" s="5"/>
      <c r="I42" s="6"/>
      <c r="J42" s="7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2.75">
      <c r="A43" s="24"/>
      <c r="B43" s="5" t="s">
        <v>239</v>
      </c>
      <c r="C43" s="99"/>
      <c r="D43" s="39"/>
      <c r="E43" s="5"/>
      <c r="F43" s="5"/>
      <c r="G43" s="5"/>
      <c r="H43" s="5"/>
      <c r="I43" s="6"/>
      <c r="J43" s="7"/>
      <c r="K43" s="125">
        <v>0</v>
      </c>
      <c r="L43" s="126">
        <f>K43</f>
        <v>0</v>
      </c>
      <c r="M43" s="126">
        <f aca="true" t="shared" si="24" ref="M43:Z43">L43</f>
        <v>0</v>
      </c>
      <c r="N43" s="126">
        <f t="shared" si="24"/>
        <v>0</v>
      </c>
      <c r="O43" s="126">
        <f t="shared" si="24"/>
        <v>0</v>
      </c>
      <c r="P43" s="126">
        <f t="shared" si="24"/>
        <v>0</v>
      </c>
      <c r="Q43" s="126">
        <f t="shared" si="24"/>
        <v>0</v>
      </c>
      <c r="R43" s="126">
        <f t="shared" si="24"/>
        <v>0</v>
      </c>
      <c r="S43" s="126">
        <f t="shared" si="24"/>
        <v>0</v>
      </c>
      <c r="T43" s="126">
        <f t="shared" si="24"/>
        <v>0</v>
      </c>
      <c r="U43" s="126">
        <f t="shared" si="24"/>
        <v>0</v>
      </c>
      <c r="V43" s="126">
        <f t="shared" si="24"/>
        <v>0</v>
      </c>
      <c r="W43" s="126">
        <f t="shared" si="24"/>
        <v>0</v>
      </c>
      <c r="X43" s="126">
        <f t="shared" si="24"/>
        <v>0</v>
      </c>
      <c r="Y43" s="126">
        <f t="shared" si="24"/>
        <v>0</v>
      </c>
      <c r="Z43" s="126">
        <f t="shared" si="24"/>
        <v>0</v>
      </c>
      <c r="AA43" s="126"/>
    </row>
    <row r="44" spans="1:27" ht="12.75">
      <c r="A44" s="24"/>
      <c r="B44" s="5" t="s">
        <v>92</v>
      </c>
      <c r="C44" s="19"/>
      <c r="D44" s="39"/>
      <c r="E44" s="5"/>
      <c r="F44" s="5"/>
      <c r="G44" s="5"/>
      <c r="H44" s="5"/>
      <c r="I44" s="6"/>
      <c r="J44" s="7"/>
      <c r="K44" s="154">
        <v>0</v>
      </c>
      <c r="L44" s="155">
        <f>K44</f>
        <v>0</v>
      </c>
      <c r="M44" s="155">
        <f aca="true" t="shared" si="25" ref="M44:Z44">L44</f>
        <v>0</v>
      </c>
      <c r="N44" s="155">
        <f t="shared" si="25"/>
        <v>0</v>
      </c>
      <c r="O44" s="155">
        <f t="shared" si="25"/>
        <v>0</v>
      </c>
      <c r="P44" s="155">
        <f t="shared" si="25"/>
        <v>0</v>
      </c>
      <c r="Q44" s="155">
        <f t="shared" si="25"/>
        <v>0</v>
      </c>
      <c r="R44" s="155">
        <f t="shared" si="25"/>
        <v>0</v>
      </c>
      <c r="S44" s="155">
        <f t="shared" si="25"/>
        <v>0</v>
      </c>
      <c r="T44" s="155">
        <f t="shared" si="25"/>
        <v>0</v>
      </c>
      <c r="U44" s="155">
        <f t="shared" si="25"/>
        <v>0</v>
      </c>
      <c r="V44" s="155">
        <f t="shared" si="25"/>
        <v>0</v>
      </c>
      <c r="W44" s="155">
        <f t="shared" si="25"/>
        <v>0</v>
      </c>
      <c r="X44" s="155">
        <f t="shared" si="25"/>
        <v>0</v>
      </c>
      <c r="Y44" s="155">
        <f t="shared" si="25"/>
        <v>0</v>
      </c>
      <c r="Z44" s="155">
        <f t="shared" si="25"/>
        <v>0</v>
      </c>
      <c r="AA44" s="155"/>
    </row>
    <row r="45" spans="1:27" ht="12.75">
      <c r="A45" s="24"/>
      <c r="B45" s="5" t="s">
        <v>193</v>
      </c>
      <c r="C45" s="19"/>
      <c r="D45" s="39"/>
      <c r="E45" s="5"/>
      <c r="F45" s="5"/>
      <c r="G45" s="5"/>
      <c r="H45" s="5"/>
      <c r="I45" s="6"/>
      <c r="J45" s="7"/>
      <c r="K45" s="156">
        <f>K43*K40+K44*K41</f>
        <v>0</v>
      </c>
      <c r="L45" s="156">
        <f aca="true" t="shared" si="26" ref="L45:Z45">L43*L40+L44*L41</f>
        <v>0</v>
      </c>
      <c r="M45" s="156">
        <f t="shared" si="26"/>
        <v>0</v>
      </c>
      <c r="N45" s="156">
        <f t="shared" si="26"/>
        <v>0</v>
      </c>
      <c r="O45" s="156">
        <f t="shared" si="26"/>
        <v>0</v>
      </c>
      <c r="P45" s="156">
        <f t="shared" si="26"/>
        <v>0</v>
      </c>
      <c r="Q45" s="156">
        <f t="shared" si="26"/>
        <v>0</v>
      </c>
      <c r="R45" s="156">
        <f t="shared" si="26"/>
        <v>0</v>
      </c>
      <c r="S45" s="156">
        <f t="shared" si="26"/>
        <v>0</v>
      </c>
      <c r="T45" s="156">
        <f t="shared" si="26"/>
        <v>0</v>
      </c>
      <c r="U45" s="156">
        <f t="shared" si="26"/>
        <v>0</v>
      </c>
      <c r="V45" s="156">
        <f t="shared" si="26"/>
        <v>0</v>
      </c>
      <c r="W45" s="156">
        <f t="shared" si="26"/>
        <v>0</v>
      </c>
      <c r="X45" s="156">
        <f t="shared" si="26"/>
        <v>0</v>
      </c>
      <c r="Y45" s="156">
        <f t="shared" si="26"/>
        <v>0</v>
      </c>
      <c r="Z45" s="156">
        <f t="shared" si="26"/>
        <v>0</v>
      </c>
      <c r="AA45" s="156"/>
    </row>
    <row r="46" spans="1:27" ht="12.75">
      <c r="A46" s="24"/>
      <c r="C46" s="19"/>
      <c r="D46" s="39"/>
      <c r="E46" s="5"/>
      <c r="F46" s="5"/>
      <c r="G46" s="5"/>
      <c r="H46" s="5"/>
      <c r="I46" s="6"/>
      <c r="J46" s="7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2.75">
      <c r="A47" s="24"/>
      <c r="C47" s="19"/>
      <c r="D47" s="39"/>
      <c r="E47" s="5"/>
      <c r="F47" s="5"/>
      <c r="G47" s="5"/>
      <c r="H47" s="5"/>
      <c r="I47" s="6"/>
      <c r="J47" s="7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43" s="5" customFormat="1" ht="12.75">
      <c r="A48" s="12" t="s">
        <v>29</v>
      </c>
      <c r="B48" s="13" t="s">
        <v>94</v>
      </c>
      <c r="C48" s="9"/>
      <c r="D48" s="41"/>
      <c r="E48" s="41"/>
      <c r="G48" s="42"/>
      <c r="H48" s="27"/>
      <c r="I48" s="42"/>
      <c r="J48" s="42"/>
      <c r="K48" s="131" t="s">
        <v>108</v>
      </c>
      <c r="L48" s="140">
        <v>0</v>
      </c>
      <c r="M48" s="141">
        <f>L48</f>
        <v>0</v>
      </c>
      <c r="N48" s="141">
        <f aca="true" t="shared" si="27" ref="N48:Z48">M48</f>
        <v>0</v>
      </c>
      <c r="O48" s="141">
        <f t="shared" si="27"/>
        <v>0</v>
      </c>
      <c r="P48" s="141">
        <f t="shared" si="27"/>
        <v>0</v>
      </c>
      <c r="Q48" s="141">
        <f t="shared" si="27"/>
        <v>0</v>
      </c>
      <c r="R48" s="141">
        <f t="shared" si="27"/>
        <v>0</v>
      </c>
      <c r="S48" s="141">
        <f t="shared" si="27"/>
        <v>0</v>
      </c>
      <c r="T48" s="141">
        <f t="shared" si="27"/>
        <v>0</v>
      </c>
      <c r="U48" s="141">
        <f t="shared" si="27"/>
        <v>0</v>
      </c>
      <c r="V48" s="141">
        <f t="shared" si="27"/>
        <v>0</v>
      </c>
      <c r="W48" s="141">
        <f t="shared" si="27"/>
        <v>0</v>
      </c>
      <c r="X48" s="141">
        <f t="shared" si="27"/>
        <v>0</v>
      </c>
      <c r="Y48" s="141">
        <f t="shared" si="27"/>
        <v>0</v>
      </c>
      <c r="Z48" s="141">
        <f t="shared" si="27"/>
        <v>0</v>
      </c>
      <c r="AA48" s="141"/>
      <c r="AB48" s="21"/>
      <c r="AC48" s="21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27" ht="12.75">
      <c r="A49" s="24"/>
      <c r="B49" s="5" t="s">
        <v>227</v>
      </c>
      <c r="C49" s="19"/>
      <c r="D49" s="5"/>
      <c r="E49" s="5"/>
      <c r="F49" s="5"/>
      <c r="G49" s="5"/>
      <c r="H49" s="5"/>
      <c r="I49" s="3"/>
      <c r="J49" s="4"/>
      <c r="K49" s="103">
        <v>0</v>
      </c>
      <c r="L49" s="74">
        <f>K49*(1+L48)</f>
        <v>0</v>
      </c>
      <c r="M49" s="74">
        <f aca="true" t="shared" si="28" ref="M49:Z49">L49*(1+M48)</f>
        <v>0</v>
      </c>
      <c r="N49" s="74">
        <f t="shared" si="28"/>
        <v>0</v>
      </c>
      <c r="O49" s="74">
        <f t="shared" si="28"/>
        <v>0</v>
      </c>
      <c r="P49" s="74">
        <f t="shared" si="28"/>
        <v>0</v>
      </c>
      <c r="Q49" s="74">
        <f t="shared" si="28"/>
        <v>0</v>
      </c>
      <c r="R49" s="74">
        <f t="shared" si="28"/>
        <v>0</v>
      </c>
      <c r="S49" s="74">
        <f t="shared" si="28"/>
        <v>0</v>
      </c>
      <c r="T49" s="74">
        <f t="shared" si="28"/>
        <v>0</v>
      </c>
      <c r="U49" s="74">
        <f t="shared" si="28"/>
        <v>0</v>
      </c>
      <c r="V49" s="74">
        <f t="shared" si="28"/>
        <v>0</v>
      </c>
      <c r="W49" s="74">
        <f t="shared" si="28"/>
        <v>0</v>
      </c>
      <c r="X49" s="74">
        <f t="shared" si="28"/>
        <v>0</v>
      </c>
      <c r="Y49" s="74">
        <f t="shared" si="28"/>
        <v>0</v>
      </c>
      <c r="Z49" s="74">
        <f t="shared" si="28"/>
        <v>0</v>
      </c>
      <c r="AA49" s="74"/>
    </row>
    <row r="50" spans="1:27" ht="12.75">
      <c r="A50" s="24"/>
      <c r="B50" s="5" t="s">
        <v>95</v>
      </c>
      <c r="C50" s="19"/>
      <c r="D50" s="5"/>
      <c r="E50" s="5"/>
      <c r="F50" s="5"/>
      <c r="G50" s="5"/>
      <c r="H50" s="5"/>
      <c r="I50" s="3"/>
      <c r="J50" s="4"/>
      <c r="K50" s="104">
        <v>0</v>
      </c>
      <c r="L50" s="78">
        <f>K50</f>
        <v>0</v>
      </c>
      <c r="M50" s="78">
        <f aca="true" t="shared" si="29" ref="M50:Z50">L50</f>
        <v>0</v>
      </c>
      <c r="N50" s="78">
        <f t="shared" si="29"/>
        <v>0</v>
      </c>
      <c r="O50" s="78">
        <f t="shared" si="29"/>
        <v>0</v>
      </c>
      <c r="P50" s="78">
        <f t="shared" si="29"/>
        <v>0</v>
      </c>
      <c r="Q50" s="78">
        <f t="shared" si="29"/>
        <v>0</v>
      </c>
      <c r="R50" s="78">
        <f t="shared" si="29"/>
        <v>0</v>
      </c>
      <c r="S50" s="78">
        <f t="shared" si="29"/>
        <v>0</v>
      </c>
      <c r="T50" s="78">
        <f t="shared" si="29"/>
        <v>0</v>
      </c>
      <c r="U50" s="78">
        <f t="shared" si="29"/>
        <v>0</v>
      </c>
      <c r="V50" s="78">
        <f t="shared" si="29"/>
        <v>0</v>
      </c>
      <c r="W50" s="78">
        <f t="shared" si="29"/>
        <v>0</v>
      </c>
      <c r="X50" s="78">
        <f t="shared" si="29"/>
        <v>0</v>
      </c>
      <c r="Y50" s="78">
        <f t="shared" si="29"/>
        <v>0</v>
      </c>
      <c r="Z50" s="78">
        <f t="shared" si="29"/>
        <v>0</v>
      </c>
      <c r="AA50" s="78"/>
    </row>
    <row r="51" spans="1:27" ht="12.75">
      <c r="A51" s="24"/>
      <c r="B51" s="5" t="s">
        <v>96</v>
      </c>
      <c r="C51" s="19"/>
      <c r="D51" s="5"/>
      <c r="E51" s="5"/>
      <c r="F51" s="5"/>
      <c r="G51" s="5"/>
      <c r="H51" s="5"/>
      <c r="I51" s="3"/>
      <c r="J51" s="4"/>
      <c r="K51" s="99">
        <f>K49*K50</f>
        <v>0</v>
      </c>
      <c r="L51" s="99">
        <f>L49*L50</f>
        <v>0</v>
      </c>
      <c r="M51" s="99">
        <f aca="true" t="shared" si="30" ref="M51:Z51">M49*M50</f>
        <v>0</v>
      </c>
      <c r="N51" s="99">
        <f t="shared" si="30"/>
        <v>0</v>
      </c>
      <c r="O51" s="99">
        <f t="shared" si="30"/>
        <v>0</v>
      </c>
      <c r="P51" s="99">
        <f t="shared" si="30"/>
        <v>0</v>
      </c>
      <c r="Q51" s="99">
        <f t="shared" si="30"/>
        <v>0</v>
      </c>
      <c r="R51" s="99">
        <f t="shared" si="30"/>
        <v>0</v>
      </c>
      <c r="S51" s="99">
        <f t="shared" si="30"/>
        <v>0</v>
      </c>
      <c r="T51" s="99">
        <f t="shared" si="30"/>
        <v>0</v>
      </c>
      <c r="U51" s="99">
        <f t="shared" si="30"/>
        <v>0</v>
      </c>
      <c r="V51" s="99">
        <f t="shared" si="30"/>
        <v>0</v>
      </c>
      <c r="W51" s="99">
        <f t="shared" si="30"/>
        <v>0</v>
      </c>
      <c r="X51" s="99">
        <f t="shared" si="30"/>
        <v>0</v>
      </c>
      <c r="Y51" s="99">
        <f t="shared" si="30"/>
        <v>0</v>
      </c>
      <c r="Z51" s="99">
        <f t="shared" si="30"/>
        <v>0</v>
      </c>
      <c r="AA51" s="99"/>
    </row>
    <row r="52" spans="1:27" ht="12.75">
      <c r="A52" s="24"/>
      <c r="B52" s="5" t="s">
        <v>97</v>
      </c>
      <c r="C52" s="19"/>
      <c r="D52" s="5"/>
      <c r="E52" s="5"/>
      <c r="F52" s="5"/>
      <c r="G52" s="5"/>
      <c r="H52" s="5"/>
      <c r="I52" s="3"/>
      <c r="J52" s="4"/>
      <c r="K52" s="125">
        <v>0</v>
      </c>
      <c r="L52" s="126">
        <f>K52</f>
        <v>0</v>
      </c>
      <c r="M52" s="126">
        <f aca="true" t="shared" si="31" ref="M52:Z52">L52</f>
        <v>0</v>
      </c>
      <c r="N52" s="126">
        <f t="shared" si="31"/>
        <v>0</v>
      </c>
      <c r="O52" s="126">
        <f t="shared" si="31"/>
        <v>0</v>
      </c>
      <c r="P52" s="126">
        <f t="shared" si="31"/>
        <v>0</v>
      </c>
      <c r="Q52" s="126">
        <f t="shared" si="31"/>
        <v>0</v>
      </c>
      <c r="R52" s="126">
        <f t="shared" si="31"/>
        <v>0</v>
      </c>
      <c r="S52" s="126">
        <f t="shared" si="31"/>
        <v>0</v>
      </c>
      <c r="T52" s="126">
        <f t="shared" si="31"/>
        <v>0</v>
      </c>
      <c r="U52" s="126">
        <f t="shared" si="31"/>
        <v>0</v>
      </c>
      <c r="V52" s="126">
        <f t="shared" si="31"/>
        <v>0</v>
      </c>
      <c r="W52" s="126">
        <f t="shared" si="31"/>
        <v>0</v>
      </c>
      <c r="X52" s="126">
        <f t="shared" si="31"/>
        <v>0</v>
      </c>
      <c r="Y52" s="126">
        <f t="shared" si="31"/>
        <v>0</v>
      </c>
      <c r="Z52" s="126">
        <f t="shared" si="31"/>
        <v>0</v>
      </c>
      <c r="AA52" s="126"/>
    </row>
    <row r="53" spans="1:27" ht="12.75">
      <c r="A53" s="24"/>
      <c r="B53" s="5" t="s">
        <v>211</v>
      </c>
      <c r="C53" s="19"/>
      <c r="D53" s="39"/>
      <c r="E53" s="5"/>
      <c r="F53" s="5"/>
      <c r="G53" s="5"/>
      <c r="H53" s="5"/>
      <c r="I53" s="6"/>
      <c r="J53" s="7"/>
      <c r="K53" s="156">
        <f>K51*K52</f>
        <v>0</v>
      </c>
      <c r="L53" s="156">
        <f>L51*L52</f>
        <v>0</v>
      </c>
      <c r="M53" s="156">
        <f aca="true" t="shared" si="32" ref="M53:Z53">M51*M52</f>
        <v>0</v>
      </c>
      <c r="N53" s="156">
        <f t="shared" si="32"/>
        <v>0</v>
      </c>
      <c r="O53" s="156">
        <f t="shared" si="32"/>
        <v>0</v>
      </c>
      <c r="P53" s="156">
        <f t="shared" si="32"/>
        <v>0</v>
      </c>
      <c r="Q53" s="156">
        <f t="shared" si="32"/>
        <v>0</v>
      </c>
      <c r="R53" s="156">
        <f t="shared" si="32"/>
        <v>0</v>
      </c>
      <c r="S53" s="156">
        <f t="shared" si="32"/>
        <v>0</v>
      </c>
      <c r="T53" s="156">
        <f t="shared" si="32"/>
        <v>0</v>
      </c>
      <c r="U53" s="156">
        <f t="shared" si="32"/>
        <v>0</v>
      </c>
      <c r="V53" s="156">
        <f t="shared" si="32"/>
        <v>0</v>
      </c>
      <c r="W53" s="156">
        <f t="shared" si="32"/>
        <v>0</v>
      </c>
      <c r="X53" s="156">
        <f t="shared" si="32"/>
        <v>0</v>
      </c>
      <c r="Y53" s="156">
        <f t="shared" si="32"/>
        <v>0</v>
      </c>
      <c r="Z53" s="156">
        <f t="shared" si="32"/>
        <v>0</v>
      </c>
      <c r="AA53" s="156"/>
    </row>
    <row r="54" spans="1:27" ht="12.75">
      <c r="A54" s="24"/>
      <c r="B54" s="5"/>
      <c r="C54" s="19"/>
      <c r="D54" s="5"/>
      <c r="E54" s="5"/>
      <c r="F54" s="5"/>
      <c r="G54" s="5"/>
      <c r="H54" s="5"/>
      <c r="I54" s="3"/>
      <c r="J54" s="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8" ht="12.75">
      <c r="A55" s="24"/>
      <c r="B55" s="5"/>
      <c r="C55" s="19"/>
      <c r="D55" s="5"/>
      <c r="E55" s="5"/>
      <c r="F55" s="5"/>
      <c r="G55" s="5"/>
      <c r="H55" s="5"/>
      <c r="I55" s="3"/>
      <c r="J55" s="4"/>
      <c r="K55" s="131" t="s">
        <v>108</v>
      </c>
      <c r="L55" s="140">
        <v>0</v>
      </c>
      <c r="M55" s="141">
        <f>L55</f>
        <v>0</v>
      </c>
      <c r="N55" s="141">
        <f aca="true" t="shared" si="33" ref="N55:Z55">M55</f>
        <v>0</v>
      </c>
      <c r="O55" s="141">
        <f t="shared" si="33"/>
        <v>0</v>
      </c>
      <c r="P55" s="141">
        <f t="shared" si="33"/>
        <v>0</v>
      </c>
      <c r="Q55" s="141">
        <f t="shared" si="33"/>
        <v>0</v>
      </c>
      <c r="R55" s="141">
        <f t="shared" si="33"/>
        <v>0</v>
      </c>
      <c r="S55" s="141">
        <f t="shared" si="33"/>
        <v>0</v>
      </c>
      <c r="T55" s="141">
        <f t="shared" si="33"/>
        <v>0</v>
      </c>
      <c r="U55" s="141">
        <f t="shared" si="33"/>
        <v>0</v>
      </c>
      <c r="V55" s="141">
        <f t="shared" si="33"/>
        <v>0</v>
      </c>
      <c r="W55" s="141">
        <f t="shared" si="33"/>
        <v>0</v>
      </c>
      <c r="X55" s="141">
        <f t="shared" si="33"/>
        <v>0</v>
      </c>
      <c r="Y55" s="141">
        <f t="shared" si="33"/>
        <v>0</v>
      </c>
      <c r="Z55" s="141">
        <f t="shared" si="33"/>
        <v>0</v>
      </c>
      <c r="AA55" s="141"/>
      <c r="AB55" s="21"/>
    </row>
    <row r="56" spans="1:27" ht="12.75">
      <c r="A56" s="24"/>
      <c r="B56" s="5" t="s">
        <v>230</v>
      </c>
      <c r="C56" s="19"/>
      <c r="D56" s="5"/>
      <c r="E56" s="5"/>
      <c r="F56" s="5"/>
      <c r="G56" s="5"/>
      <c r="H56" s="5"/>
      <c r="I56" s="3"/>
      <c r="J56" s="4"/>
      <c r="K56" s="103">
        <v>0</v>
      </c>
      <c r="L56" s="74">
        <f aca="true" t="shared" si="34" ref="L56:Z56">K56*(1+L55)</f>
        <v>0</v>
      </c>
      <c r="M56" s="74">
        <f t="shared" si="34"/>
        <v>0</v>
      </c>
      <c r="N56" s="74">
        <f t="shared" si="34"/>
        <v>0</v>
      </c>
      <c r="O56" s="74">
        <f t="shared" si="34"/>
        <v>0</v>
      </c>
      <c r="P56" s="74">
        <f t="shared" si="34"/>
        <v>0</v>
      </c>
      <c r="Q56" s="74">
        <f t="shared" si="34"/>
        <v>0</v>
      </c>
      <c r="R56" s="74">
        <f t="shared" si="34"/>
        <v>0</v>
      </c>
      <c r="S56" s="74">
        <f t="shared" si="34"/>
        <v>0</v>
      </c>
      <c r="T56" s="74">
        <f t="shared" si="34"/>
        <v>0</v>
      </c>
      <c r="U56" s="74">
        <f t="shared" si="34"/>
        <v>0</v>
      </c>
      <c r="V56" s="74">
        <f t="shared" si="34"/>
        <v>0</v>
      </c>
      <c r="W56" s="74">
        <f t="shared" si="34"/>
        <v>0</v>
      </c>
      <c r="X56" s="74">
        <f t="shared" si="34"/>
        <v>0</v>
      </c>
      <c r="Y56" s="74">
        <f t="shared" si="34"/>
        <v>0</v>
      </c>
      <c r="Z56" s="74">
        <f t="shared" si="34"/>
        <v>0</v>
      </c>
      <c r="AA56" s="74"/>
    </row>
    <row r="57" spans="1:27" ht="12.75">
      <c r="A57" s="24"/>
      <c r="B57" s="5" t="s">
        <v>212</v>
      </c>
      <c r="C57" s="19"/>
      <c r="D57" s="5"/>
      <c r="E57" s="5"/>
      <c r="F57" s="5"/>
      <c r="G57" s="5"/>
      <c r="H57" s="5"/>
      <c r="I57" s="3"/>
      <c r="J57" s="4"/>
      <c r="K57" s="104">
        <v>0</v>
      </c>
      <c r="L57" s="78">
        <f>K57</f>
        <v>0</v>
      </c>
      <c r="M57" s="78">
        <f aca="true" t="shared" si="35" ref="M57:Z57">L57</f>
        <v>0</v>
      </c>
      <c r="N57" s="78">
        <f t="shared" si="35"/>
        <v>0</v>
      </c>
      <c r="O57" s="78">
        <f t="shared" si="35"/>
        <v>0</v>
      </c>
      <c r="P57" s="78">
        <f t="shared" si="35"/>
        <v>0</v>
      </c>
      <c r="Q57" s="78">
        <f t="shared" si="35"/>
        <v>0</v>
      </c>
      <c r="R57" s="78">
        <f t="shared" si="35"/>
        <v>0</v>
      </c>
      <c r="S57" s="78">
        <f t="shared" si="35"/>
        <v>0</v>
      </c>
      <c r="T57" s="78">
        <f t="shared" si="35"/>
        <v>0</v>
      </c>
      <c r="U57" s="78">
        <f t="shared" si="35"/>
        <v>0</v>
      </c>
      <c r="V57" s="78">
        <f t="shared" si="35"/>
        <v>0</v>
      </c>
      <c r="W57" s="78">
        <f t="shared" si="35"/>
        <v>0</v>
      </c>
      <c r="X57" s="78">
        <f t="shared" si="35"/>
        <v>0</v>
      </c>
      <c r="Y57" s="78">
        <f t="shared" si="35"/>
        <v>0</v>
      </c>
      <c r="Z57" s="78">
        <f t="shared" si="35"/>
        <v>0</v>
      </c>
      <c r="AA57" s="78"/>
    </row>
    <row r="58" spans="1:27" ht="12.75">
      <c r="A58" s="24"/>
      <c r="B58" s="5" t="s">
        <v>213</v>
      </c>
      <c r="C58" s="19"/>
      <c r="D58" s="5"/>
      <c r="E58" s="5"/>
      <c r="F58" s="5"/>
      <c r="G58" s="5"/>
      <c r="H58" s="5"/>
      <c r="I58" s="3"/>
      <c r="J58" s="4"/>
      <c r="K58" s="99">
        <f>K56*K57</f>
        <v>0</v>
      </c>
      <c r="L58" s="99">
        <f>L56*L57</f>
        <v>0</v>
      </c>
      <c r="M58" s="99">
        <f aca="true" t="shared" si="36" ref="M58:Z58">M56*M57</f>
        <v>0</v>
      </c>
      <c r="N58" s="99">
        <f t="shared" si="36"/>
        <v>0</v>
      </c>
      <c r="O58" s="99">
        <f t="shared" si="36"/>
        <v>0</v>
      </c>
      <c r="P58" s="99">
        <f t="shared" si="36"/>
        <v>0</v>
      </c>
      <c r="Q58" s="99">
        <f t="shared" si="36"/>
        <v>0</v>
      </c>
      <c r="R58" s="99">
        <f t="shared" si="36"/>
        <v>0</v>
      </c>
      <c r="S58" s="99">
        <f t="shared" si="36"/>
        <v>0</v>
      </c>
      <c r="T58" s="99">
        <f t="shared" si="36"/>
        <v>0</v>
      </c>
      <c r="U58" s="99">
        <f t="shared" si="36"/>
        <v>0</v>
      </c>
      <c r="V58" s="99">
        <f t="shared" si="36"/>
        <v>0</v>
      </c>
      <c r="W58" s="99">
        <f t="shared" si="36"/>
        <v>0</v>
      </c>
      <c r="X58" s="99">
        <f t="shared" si="36"/>
        <v>0</v>
      </c>
      <c r="Y58" s="99">
        <f t="shared" si="36"/>
        <v>0</v>
      </c>
      <c r="Z58" s="99">
        <f t="shared" si="36"/>
        <v>0</v>
      </c>
      <c r="AA58" s="99"/>
    </row>
    <row r="59" spans="1:27" ht="12.75">
      <c r="A59" s="24"/>
      <c r="B59" s="5" t="s">
        <v>228</v>
      </c>
      <c r="C59" s="19"/>
      <c r="D59" s="5"/>
      <c r="E59" s="5"/>
      <c r="F59" s="5"/>
      <c r="G59" s="5"/>
      <c r="H59" s="5"/>
      <c r="I59" s="3"/>
      <c r="J59" s="4"/>
      <c r="K59" s="125">
        <v>0</v>
      </c>
      <c r="L59" s="126">
        <f>K59</f>
        <v>0</v>
      </c>
      <c r="M59" s="126">
        <f aca="true" t="shared" si="37" ref="M59:Z59">L59</f>
        <v>0</v>
      </c>
      <c r="N59" s="126">
        <f t="shared" si="37"/>
        <v>0</v>
      </c>
      <c r="O59" s="126">
        <f t="shared" si="37"/>
        <v>0</v>
      </c>
      <c r="P59" s="126">
        <f t="shared" si="37"/>
        <v>0</v>
      </c>
      <c r="Q59" s="126">
        <f t="shared" si="37"/>
        <v>0</v>
      </c>
      <c r="R59" s="126">
        <f t="shared" si="37"/>
        <v>0</v>
      </c>
      <c r="S59" s="126">
        <f t="shared" si="37"/>
        <v>0</v>
      </c>
      <c r="T59" s="126">
        <f t="shared" si="37"/>
        <v>0</v>
      </c>
      <c r="U59" s="126">
        <f t="shared" si="37"/>
        <v>0</v>
      </c>
      <c r="V59" s="126">
        <f t="shared" si="37"/>
        <v>0</v>
      </c>
      <c r="W59" s="126">
        <f t="shared" si="37"/>
        <v>0</v>
      </c>
      <c r="X59" s="126">
        <f t="shared" si="37"/>
        <v>0</v>
      </c>
      <c r="Y59" s="126">
        <f t="shared" si="37"/>
        <v>0</v>
      </c>
      <c r="Z59" s="126">
        <f t="shared" si="37"/>
        <v>0</v>
      </c>
      <c r="AA59" s="126"/>
    </row>
    <row r="60" spans="1:27" ht="12.75">
      <c r="A60" s="24"/>
      <c r="B60" s="5" t="s">
        <v>229</v>
      </c>
      <c r="C60" s="19"/>
      <c r="D60" s="39"/>
      <c r="E60" s="5"/>
      <c r="F60" s="5"/>
      <c r="G60" s="5"/>
      <c r="H60" s="5"/>
      <c r="I60" s="6"/>
      <c r="J60" s="7"/>
      <c r="K60" s="156">
        <f>K58*K59</f>
        <v>0</v>
      </c>
      <c r="L60" s="156">
        <f>L58*L59</f>
        <v>0</v>
      </c>
      <c r="M60" s="156">
        <f aca="true" t="shared" si="38" ref="M60:Z60">M58*M59</f>
        <v>0</v>
      </c>
      <c r="N60" s="156">
        <f t="shared" si="38"/>
        <v>0</v>
      </c>
      <c r="O60" s="156">
        <f t="shared" si="38"/>
        <v>0</v>
      </c>
      <c r="P60" s="156">
        <f t="shared" si="38"/>
        <v>0</v>
      </c>
      <c r="Q60" s="156">
        <f t="shared" si="38"/>
        <v>0</v>
      </c>
      <c r="R60" s="156">
        <f t="shared" si="38"/>
        <v>0</v>
      </c>
      <c r="S60" s="156">
        <f t="shared" si="38"/>
        <v>0</v>
      </c>
      <c r="T60" s="156">
        <f t="shared" si="38"/>
        <v>0</v>
      </c>
      <c r="U60" s="156">
        <f t="shared" si="38"/>
        <v>0</v>
      </c>
      <c r="V60" s="156">
        <f t="shared" si="38"/>
        <v>0</v>
      </c>
      <c r="W60" s="156">
        <f t="shared" si="38"/>
        <v>0</v>
      </c>
      <c r="X60" s="156">
        <f t="shared" si="38"/>
        <v>0</v>
      </c>
      <c r="Y60" s="156">
        <f t="shared" si="38"/>
        <v>0</v>
      </c>
      <c r="Z60" s="156">
        <f t="shared" si="38"/>
        <v>0</v>
      </c>
      <c r="AA60" s="156"/>
    </row>
    <row r="61" spans="1:27" ht="12.75">
      <c r="A61" s="24"/>
      <c r="C61" s="19"/>
      <c r="D61" s="5"/>
      <c r="E61" s="5"/>
      <c r="F61" s="5"/>
      <c r="G61" s="5"/>
      <c r="H61" s="5"/>
      <c r="I61" s="3"/>
      <c r="J61" s="4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8" ht="12.75">
      <c r="A62" s="24"/>
      <c r="C62" s="19"/>
      <c r="D62" s="5"/>
      <c r="E62" s="5"/>
      <c r="F62" s="5"/>
      <c r="G62" s="5"/>
      <c r="H62" s="5"/>
      <c r="I62" s="3"/>
      <c r="J62" s="4"/>
      <c r="K62" s="131" t="s">
        <v>108</v>
      </c>
      <c r="L62" s="140">
        <v>0</v>
      </c>
      <c r="M62" s="141">
        <f>L62</f>
        <v>0</v>
      </c>
      <c r="N62" s="141">
        <f aca="true" t="shared" si="39" ref="N62:Z62">M62</f>
        <v>0</v>
      </c>
      <c r="O62" s="141">
        <f t="shared" si="39"/>
        <v>0</v>
      </c>
      <c r="P62" s="141">
        <f t="shared" si="39"/>
        <v>0</v>
      </c>
      <c r="Q62" s="141">
        <f t="shared" si="39"/>
        <v>0</v>
      </c>
      <c r="R62" s="141">
        <f t="shared" si="39"/>
        <v>0</v>
      </c>
      <c r="S62" s="141">
        <f t="shared" si="39"/>
        <v>0</v>
      </c>
      <c r="T62" s="141">
        <f t="shared" si="39"/>
        <v>0</v>
      </c>
      <c r="U62" s="141">
        <f t="shared" si="39"/>
        <v>0</v>
      </c>
      <c r="V62" s="141">
        <f t="shared" si="39"/>
        <v>0</v>
      </c>
      <c r="W62" s="141">
        <f t="shared" si="39"/>
        <v>0</v>
      </c>
      <c r="X62" s="141">
        <f t="shared" si="39"/>
        <v>0</v>
      </c>
      <c r="Y62" s="141">
        <f t="shared" si="39"/>
        <v>0</v>
      </c>
      <c r="Z62" s="141">
        <f t="shared" si="39"/>
        <v>0</v>
      </c>
      <c r="AA62" s="141"/>
      <c r="AB62" s="21"/>
    </row>
    <row r="63" spans="1:27" ht="12.75">
      <c r="A63" s="24"/>
      <c r="B63" s="5" t="s">
        <v>231</v>
      </c>
      <c r="C63" s="19"/>
      <c r="D63" s="5"/>
      <c r="E63" s="5"/>
      <c r="F63" s="5"/>
      <c r="G63" s="5"/>
      <c r="H63" s="5"/>
      <c r="I63" s="3"/>
      <c r="J63" s="4"/>
      <c r="K63" s="103">
        <v>0</v>
      </c>
      <c r="L63" s="74">
        <f aca="true" t="shared" si="40" ref="L63:Z63">K63*(1+L62)</f>
        <v>0</v>
      </c>
      <c r="M63" s="74">
        <f t="shared" si="40"/>
        <v>0</v>
      </c>
      <c r="N63" s="74">
        <f t="shared" si="40"/>
        <v>0</v>
      </c>
      <c r="O63" s="74">
        <f t="shared" si="40"/>
        <v>0</v>
      </c>
      <c r="P63" s="74">
        <f t="shared" si="40"/>
        <v>0</v>
      </c>
      <c r="Q63" s="74">
        <f t="shared" si="40"/>
        <v>0</v>
      </c>
      <c r="R63" s="74">
        <f t="shared" si="40"/>
        <v>0</v>
      </c>
      <c r="S63" s="74">
        <f t="shared" si="40"/>
        <v>0</v>
      </c>
      <c r="T63" s="74">
        <f t="shared" si="40"/>
        <v>0</v>
      </c>
      <c r="U63" s="74">
        <f t="shared" si="40"/>
        <v>0</v>
      </c>
      <c r="V63" s="74">
        <f t="shared" si="40"/>
        <v>0</v>
      </c>
      <c r="W63" s="74">
        <f t="shared" si="40"/>
        <v>0</v>
      </c>
      <c r="X63" s="74">
        <f t="shared" si="40"/>
        <v>0</v>
      </c>
      <c r="Y63" s="74">
        <f t="shared" si="40"/>
        <v>0</v>
      </c>
      <c r="Z63" s="74">
        <f t="shared" si="40"/>
        <v>0</v>
      </c>
      <c r="AA63" s="74"/>
    </row>
    <row r="64" spans="1:27" ht="12.75">
      <c r="A64" s="24"/>
      <c r="B64" s="5" t="s">
        <v>98</v>
      </c>
      <c r="C64" s="19"/>
      <c r="D64" s="5"/>
      <c r="E64" s="5"/>
      <c r="F64" s="5"/>
      <c r="G64" s="5"/>
      <c r="H64" s="5"/>
      <c r="I64" s="3"/>
      <c r="J64" s="4"/>
      <c r="K64" s="104">
        <v>0</v>
      </c>
      <c r="L64" s="78">
        <f>K64</f>
        <v>0</v>
      </c>
      <c r="M64" s="78">
        <f aca="true" t="shared" si="41" ref="M64:Z64">L64</f>
        <v>0</v>
      </c>
      <c r="N64" s="78">
        <f t="shared" si="41"/>
        <v>0</v>
      </c>
      <c r="O64" s="78">
        <f t="shared" si="41"/>
        <v>0</v>
      </c>
      <c r="P64" s="78">
        <f t="shared" si="41"/>
        <v>0</v>
      </c>
      <c r="Q64" s="78">
        <f t="shared" si="41"/>
        <v>0</v>
      </c>
      <c r="R64" s="78">
        <f t="shared" si="41"/>
        <v>0</v>
      </c>
      <c r="S64" s="78">
        <f t="shared" si="41"/>
        <v>0</v>
      </c>
      <c r="T64" s="78">
        <f t="shared" si="41"/>
        <v>0</v>
      </c>
      <c r="U64" s="78">
        <f t="shared" si="41"/>
        <v>0</v>
      </c>
      <c r="V64" s="78">
        <f t="shared" si="41"/>
        <v>0</v>
      </c>
      <c r="W64" s="78">
        <f t="shared" si="41"/>
        <v>0</v>
      </c>
      <c r="X64" s="78">
        <f t="shared" si="41"/>
        <v>0</v>
      </c>
      <c r="Y64" s="78">
        <f t="shared" si="41"/>
        <v>0</v>
      </c>
      <c r="Z64" s="78">
        <f t="shared" si="41"/>
        <v>0</v>
      </c>
      <c r="AA64" s="78"/>
    </row>
    <row r="65" spans="1:27" ht="12.75">
      <c r="A65" s="24"/>
      <c r="B65" s="5" t="s">
        <v>99</v>
      </c>
      <c r="C65" s="19"/>
      <c r="D65" s="5"/>
      <c r="E65" s="5"/>
      <c r="F65" s="5"/>
      <c r="G65" s="5"/>
      <c r="H65" s="5"/>
      <c r="I65" s="3"/>
      <c r="J65" s="4"/>
      <c r="K65" s="125">
        <v>0</v>
      </c>
      <c r="L65" s="126">
        <f>K65</f>
        <v>0</v>
      </c>
      <c r="M65" s="126">
        <f aca="true" t="shared" si="42" ref="M65:Z65">L65</f>
        <v>0</v>
      </c>
      <c r="N65" s="126">
        <f t="shared" si="42"/>
        <v>0</v>
      </c>
      <c r="O65" s="126">
        <f t="shared" si="42"/>
        <v>0</v>
      </c>
      <c r="P65" s="126">
        <f t="shared" si="42"/>
        <v>0</v>
      </c>
      <c r="Q65" s="126">
        <f t="shared" si="42"/>
        <v>0</v>
      </c>
      <c r="R65" s="126">
        <f t="shared" si="42"/>
        <v>0</v>
      </c>
      <c r="S65" s="126">
        <f t="shared" si="42"/>
        <v>0</v>
      </c>
      <c r="T65" s="126">
        <f t="shared" si="42"/>
        <v>0</v>
      </c>
      <c r="U65" s="126">
        <f t="shared" si="42"/>
        <v>0</v>
      </c>
      <c r="V65" s="126">
        <f t="shared" si="42"/>
        <v>0</v>
      </c>
      <c r="W65" s="126">
        <f t="shared" si="42"/>
        <v>0</v>
      </c>
      <c r="X65" s="126">
        <f t="shared" si="42"/>
        <v>0</v>
      </c>
      <c r="Y65" s="126">
        <f t="shared" si="42"/>
        <v>0</v>
      </c>
      <c r="Z65" s="126">
        <f t="shared" si="42"/>
        <v>0</v>
      </c>
      <c r="AA65" s="126"/>
    </row>
    <row r="66" spans="1:27" ht="12.75">
      <c r="A66" s="24"/>
      <c r="B66" s="5" t="s">
        <v>100</v>
      </c>
      <c r="C66" s="19"/>
      <c r="D66" s="5"/>
      <c r="E66" s="5"/>
      <c r="F66" s="5"/>
      <c r="G66" s="5"/>
      <c r="H66" s="5"/>
      <c r="I66" s="3"/>
      <c r="J66" s="4"/>
      <c r="K66" s="99">
        <f>K63*K64</f>
        <v>0</v>
      </c>
      <c r="L66" s="99">
        <f>L63*L64</f>
        <v>0</v>
      </c>
      <c r="M66" s="99">
        <f aca="true" t="shared" si="43" ref="M66:Z66">M63*M64</f>
        <v>0</v>
      </c>
      <c r="N66" s="99">
        <f t="shared" si="43"/>
        <v>0</v>
      </c>
      <c r="O66" s="99">
        <f t="shared" si="43"/>
        <v>0</v>
      </c>
      <c r="P66" s="99">
        <f t="shared" si="43"/>
        <v>0</v>
      </c>
      <c r="Q66" s="99">
        <f t="shared" si="43"/>
        <v>0</v>
      </c>
      <c r="R66" s="99">
        <f t="shared" si="43"/>
        <v>0</v>
      </c>
      <c r="S66" s="99">
        <f t="shared" si="43"/>
        <v>0</v>
      </c>
      <c r="T66" s="99">
        <f t="shared" si="43"/>
        <v>0</v>
      </c>
      <c r="U66" s="99">
        <f t="shared" si="43"/>
        <v>0</v>
      </c>
      <c r="V66" s="99">
        <f t="shared" si="43"/>
        <v>0</v>
      </c>
      <c r="W66" s="99">
        <f t="shared" si="43"/>
        <v>0</v>
      </c>
      <c r="X66" s="99">
        <f t="shared" si="43"/>
        <v>0</v>
      </c>
      <c r="Y66" s="99">
        <f t="shared" si="43"/>
        <v>0</v>
      </c>
      <c r="Z66" s="99">
        <f t="shared" si="43"/>
        <v>0</v>
      </c>
      <c r="AA66" s="99"/>
    </row>
    <row r="67" spans="1:27" ht="12.75">
      <c r="A67" s="24"/>
      <c r="B67" s="5" t="s">
        <v>232</v>
      </c>
      <c r="C67" s="19"/>
      <c r="D67" s="39"/>
      <c r="E67" s="5"/>
      <c r="F67" s="5"/>
      <c r="G67" s="5"/>
      <c r="H67" s="5"/>
      <c r="I67" s="6"/>
      <c r="J67" s="7"/>
      <c r="K67" s="156">
        <f>K66*K65</f>
        <v>0</v>
      </c>
      <c r="L67" s="156">
        <f>L66*L65</f>
        <v>0</v>
      </c>
      <c r="M67" s="156">
        <f aca="true" t="shared" si="44" ref="M67:Z67">M66*M65</f>
        <v>0</v>
      </c>
      <c r="N67" s="156">
        <f t="shared" si="44"/>
        <v>0</v>
      </c>
      <c r="O67" s="156">
        <f t="shared" si="44"/>
        <v>0</v>
      </c>
      <c r="P67" s="156">
        <f t="shared" si="44"/>
        <v>0</v>
      </c>
      <c r="Q67" s="156">
        <f t="shared" si="44"/>
        <v>0</v>
      </c>
      <c r="R67" s="156">
        <f t="shared" si="44"/>
        <v>0</v>
      </c>
      <c r="S67" s="156">
        <f t="shared" si="44"/>
        <v>0</v>
      </c>
      <c r="T67" s="156">
        <f t="shared" si="44"/>
        <v>0</v>
      </c>
      <c r="U67" s="156">
        <f t="shared" si="44"/>
        <v>0</v>
      </c>
      <c r="V67" s="156">
        <f t="shared" si="44"/>
        <v>0</v>
      </c>
      <c r="W67" s="156">
        <f t="shared" si="44"/>
        <v>0</v>
      </c>
      <c r="X67" s="156">
        <f t="shared" si="44"/>
        <v>0</v>
      </c>
      <c r="Y67" s="156">
        <f t="shared" si="44"/>
        <v>0</v>
      </c>
      <c r="Z67" s="156">
        <f t="shared" si="44"/>
        <v>0</v>
      </c>
      <c r="AA67" s="156"/>
    </row>
    <row r="68" spans="1:27" ht="12.75">
      <c r="A68" s="24"/>
      <c r="C68" s="19"/>
      <c r="D68" s="5"/>
      <c r="E68" s="5"/>
      <c r="F68" s="5"/>
      <c r="G68" s="5"/>
      <c r="H68" s="5"/>
      <c r="I68" s="3"/>
      <c r="J68" s="4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8" ht="12.75">
      <c r="A69" s="24"/>
      <c r="C69" s="19"/>
      <c r="D69" s="5"/>
      <c r="E69" s="5"/>
      <c r="F69" s="5"/>
      <c r="G69" s="5"/>
      <c r="H69" s="5"/>
      <c r="I69" s="3"/>
      <c r="J69" s="4"/>
      <c r="K69" s="131" t="s">
        <v>108</v>
      </c>
      <c r="L69" s="140">
        <v>0</v>
      </c>
      <c r="M69" s="141">
        <f>L69</f>
        <v>0</v>
      </c>
      <c r="N69" s="141">
        <f aca="true" t="shared" si="45" ref="N69:Z69">M69</f>
        <v>0</v>
      </c>
      <c r="O69" s="141">
        <f t="shared" si="45"/>
        <v>0</v>
      </c>
      <c r="P69" s="141">
        <f t="shared" si="45"/>
        <v>0</v>
      </c>
      <c r="Q69" s="141">
        <f t="shared" si="45"/>
        <v>0</v>
      </c>
      <c r="R69" s="141">
        <f t="shared" si="45"/>
        <v>0</v>
      </c>
      <c r="S69" s="141">
        <f t="shared" si="45"/>
        <v>0</v>
      </c>
      <c r="T69" s="141">
        <f t="shared" si="45"/>
        <v>0</v>
      </c>
      <c r="U69" s="141">
        <f t="shared" si="45"/>
        <v>0</v>
      </c>
      <c r="V69" s="141">
        <f t="shared" si="45"/>
        <v>0</v>
      </c>
      <c r="W69" s="141">
        <f t="shared" si="45"/>
        <v>0</v>
      </c>
      <c r="X69" s="141">
        <f t="shared" si="45"/>
        <v>0</v>
      </c>
      <c r="Y69" s="141">
        <f t="shared" si="45"/>
        <v>0</v>
      </c>
      <c r="Z69" s="141">
        <f t="shared" si="45"/>
        <v>0</v>
      </c>
      <c r="AA69" s="141"/>
      <c r="AB69" s="21"/>
    </row>
    <row r="70" spans="1:27" ht="12.75">
      <c r="A70" s="24"/>
      <c r="B70" s="5" t="s">
        <v>119</v>
      </c>
      <c r="C70" s="19"/>
      <c r="D70" s="5"/>
      <c r="E70" s="5"/>
      <c r="F70" s="5"/>
      <c r="G70" s="5"/>
      <c r="H70" s="5"/>
      <c r="I70" s="3"/>
      <c r="J70" s="4"/>
      <c r="K70" s="103">
        <v>0</v>
      </c>
      <c r="L70" s="74">
        <f aca="true" t="shared" si="46" ref="L70:Z70">K70*(1+L69)</f>
        <v>0</v>
      </c>
      <c r="M70" s="74">
        <f t="shared" si="46"/>
        <v>0</v>
      </c>
      <c r="N70" s="74">
        <f t="shared" si="46"/>
        <v>0</v>
      </c>
      <c r="O70" s="74">
        <f t="shared" si="46"/>
        <v>0</v>
      </c>
      <c r="P70" s="74">
        <f t="shared" si="46"/>
        <v>0</v>
      </c>
      <c r="Q70" s="74">
        <f t="shared" si="46"/>
        <v>0</v>
      </c>
      <c r="R70" s="74">
        <f t="shared" si="46"/>
        <v>0</v>
      </c>
      <c r="S70" s="74">
        <f t="shared" si="46"/>
        <v>0</v>
      </c>
      <c r="T70" s="74">
        <f t="shared" si="46"/>
        <v>0</v>
      </c>
      <c r="U70" s="74">
        <f t="shared" si="46"/>
        <v>0</v>
      </c>
      <c r="V70" s="74">
        <f t="shared" si="46"/>
        <v>0</v>
      </c>
      <c r="W70" s="74">
        <f t="shared" si="46"/>
        <v>0</v>
      </c>
      <c r="X70" s="74">
        <f t="shared" si="46"/>
        <v>0</v>
      </c>
      <c r="Y70" s="74">
        <f t="shared" si="46"/>
        <v>0</v>
      </c>
      <c r="Z70" s="74">
        <f t="shared" si="46"/>
        <v>0</v>
      </c>
      <c r="AA70" s="74"/>
    </row>
    <row r="71" spans="1:27" ht="12.75">
      <c r="A71" s="24"/>
      <c r="B71" s="5" t="s">
        <v>120</v>
      </c>
      <c r="C71" s="19"/>
      <c r="D71" s="5"/>
      <c r="E71" s="5"/>
      <c r="F71" s="5"/>
      <c r="G71" s="5"/>
      <c r="H71" s="5"/>
      <c r="I71" s="3"/>
      <c r="J71" s="4"/>
      <c r="K71" s="137">
        <f>35/1.95583</f>
        <v>17.895215841867646</v>
      </c>
      <c r="L71" s="137">
        <f>K71</f>
        <v>17.895215841867646</v>
      </c>
      <c r="M71" s="137">
        <f aca="true" t="shared" si="47" ref="M71:Z71">L71</f>
        <v>17.895215841867646</v>
      </c>
      <c r="N71" s="137">
        <f t="shared" si="47"/>
        <v>17.895215841867646</v>
      </c>
      <c r="O71" s="137">
        <f t="shared" si="47"/>
        <v>17.895215841867646</v>
      </c>
      <c r="P71" s="137">
        <f t="shared" si="47"/>
        <v>17.895215841867646</v>
      </c>
      <c r="Q71" s="137">
        <f t="shared" si="47"/>
        <v>17.895215841867646</v>
      </c>
      <c r="R71" s="137">
        <f t="shared" si="47"/>
        <v>17.895215841867646</v>
      </c>
      <c r="S71" s="137">
        <f t="shared" si="47"/>
        <v>17.895215841867646</v>
      </c>
      <c r="T71" s="137">
        <f t="shared" si="47"/>
        <v>17.895215841867646</v>
      </c>
      <c r="U71" s="137">
        <f t="shared" si="47"/>
        <v>17.895215841867646</v>
      </c>
      <c r="V71" s="137">
        <f t="shared" si="47"/>
        <v>17.895215841867646</v>
      </c>
      <c r="W71" s="137">
        <f t="shared" si="47"/>
        <v>17.895215841867646</v>
      </c>
      <c r="X71" s="137">
        <f t="shared" si="47"/>
        <v>17.895215841867646</v>
      </c>
      <c r="Y71" s="137">
        <f t="shared" si="47"/>
        <v>17.895215841867646</v>
      </c>
      <c r="Z71" s="137">
        <f t="shared" si="47"/>
        <v>17.895215841867646</v>
      </c>
      <c r="AA71" s="137"/>
    </row>
    <row r="72" spans="1:27" ht="12.75">
      <c r="A72" s="24"/>
      <c r="B72" s="5" t="s">
        <v>118</v>
      </c>
      <c r="C72" s="19"/>
      <c r="D72" s="39"/>
      <c r="E72" s="5"/>
      <c r="F72" s="5"/>
      <c r="G72" s="5"/>
      <c r="H72" s="5"/>
      <c r="I72" s="6"/>
      <c r="J72" s="7"/>
      <c r="K72" s="156">
        <f>K70*K71</f>
        <v>0</v>
      </c>
      <c r="L72" s="156">
        <f>L70*L71</f>
        <v>0</v>
      </c>
      <c r="M72" s="156">
        <f aca="true" t="shared" si="48" ref="M72:Z72">M70*M71</f>
        <v>0</v>
      </c>
      <c r="N72" s="156">
        <f t="shared" si="48"/>
        <v>0</v>
      </c>
      <c r="O72" s="156">
        <f t="shared" si="48"/>
        <v>0</v>
      </c>
      <c r="P72" s="156">
        <f t="shared" si="48"/>
        <v>0</v>
      </c>
      <c r="Q72" s="156">
        <f t="shared" si="48"/>
        <v>0</v>
      </c>
      <c r="R72" s="156">
        <f t="shared" si="48"/>
        <v>0</v>
      </c>
      <c r="S72" s="156">
        <f t="shared" si="48"/>
        <v>0</v>
      </c>
      <c r="T72" s="156">
        <f t="shared" si="48"/>
        <v>0</v>
      </c>
      <c r="U72" s="156">
        <f t="shared" si="48"/>
        <v>0</v>
      </c>
      <c r="V72" s="156">
        <f t="shared" si="48"/>
        <v>0</v>
      </c>
      <c r="W72" s="156">
        <f t="shared" si="48"/>
        <v>0</v>
      </c>
      <c r="X72" s="156">
        <f t="shared" si="48"/>
        <v>0</v>
      </c>
      <c r="Y72" s="156">
        <f t="shared" si="48"/>
        <v>0</v>
      </c>
      <c r="Z72" s="156">
        <f t="shared" si="48"/>
        <v>0</v>
      </c>
      <c r="AA72" s="156"/>
    </row>
    <row r="73" spans="1:27" ht="12.75">
      <c r="A73" s="24"/>
      <c r="C73" s="19"/>
      <c r="D73" s="5"/>
      <c r="E73" s="5"/>
      <c r="F73" s="5"/>
      <c r="G73" s="5"/>
      <c r="H73" s="5"/>
      <c r="I73" s="3"/>
      <c r="J73" s="4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s="23" customFormat="1" ht="12.75">
      <c r="A74" s="131"/>
      <c r="B74" s="23" t="s">
        <v>101</v>
      </c>
      <c r="C74" s="132"/>
      <c r="D74" s="157"/>
      <c r="I74" s="133"/>
      <c r="J74" s="102"/>
      <c r="K74" s="158">
        <f>K72+K67+K60+K53</f>
        <v>0</v>
      </c>
      <c r="L74" s="158">
        <f>L72+L67+L60+L53</f>
        <v>0</v>
      </c>
      <c r="M74" s="158">
        <f aca="true" t="shared" si="49" ref="M74:Z74">M72+M67+M60+M53</f>
        <v>0</v>
      </c>
      <c r="N74" s="158">
        <f t="shared" si="49"/>
        <v>0</v>
      </c>
      <c r="O74" s="158">
        <f t="shared" si="49"/>
        <v>0</v>
      </c>
      <c r="P74" s="158">
        <f t="shared" si="49"/>
        <v>0</v>
      </c>
      <c r="Q74" s="158">
        <f t="shared" si="49"/>
        <v>0</v>
      </c>
      <c r="R74" s="158">
        <f t="shared" si="49"/>
        <v>0</v>
      </c>
      <c r="S74" s="158">
        <f t="shared" si="49"/>
        <v>0</v>
      </c>
      <c r="T74" s="158">
        <f t="shared" si="49"/>
        <v>0</v>
      </c>
      <c r="U74" s="158">
        <f t="shared" si="49"/>
        <v>0</v>
      </c>
      <c r="V74" s="158">
        <f t="shared" si="49"/>
        <v>0</v>
      </c>
      <c r="W74" s="158">
        <f t="shared" si="49"/>
        <v>0</v>
      </c>
      <c r="X74" s="158">
        <f t="shared" si="49"/>
        <v>0</v>
      </c>
      <c r="Y74" s="158">
        <f t="shared" si="49"/>
        <v>0</v>
      </c>
      <c r="Z74" s="158">
        <f t="shared" si="49"/>
        <v>0</v>
      </c>
      <c r="AA74" s="158"/>
    </row>
    <row r="75" spans="1:27" ht="12.75">
      <c r="A75" s="24"/>
      <c r="C75" s="19"/>
      <c r="D75" s="5"/>
      <c r="E75" s="5"/>
      <c r="F75" s="5"/>
      <c r="G75" s="5"/>
      <c r="H75" s="5"/>
      <c r="I75" s="3"/>
      <c r="J75" s="4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12.75">
      <c r="A76" s="12" t="s">
        <v>30</v>
      </c>
      <c r="B76" s="13" t="s">
        <v>135</v>
      </c>
      <c r="C76" s="19"/>
      <c r="D76" s="5"/>
      <c r="E76" s="5"/>
      <c r="F76" s="5"/>
      <c r="G76" s="5"/>
      <c r="H76" s="5"/>
      <c r="I76" s="3"/>
      <c r="J76" s="4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12.75">
      <c r="A77" s="24"/>
      <c r="B77" s="5" t="s">
        <v>112</v>
      </c>
      <c r="C77" s="19"/>
      <c r="D77" s="5"/>
      <c r="E77" s="5"/>
      <c r="F77" s="5"/>
      <c r="G77" s="5"/>
      <c r="H77" s="5"/>
      <c r="I77" s="3"/>
      <c r="J77" s="4"/>
      <c r="K77" s="125">
        <v>0</v>
      </c>
      <c r="L77" s="126">
        <f>K77</f>
        <v>0</v>
      </c>
      <c r="M77" s="126">
        <f aca="true" t="shared" si="50" ref="M77:Z77">L77</f>
        <v>0</v>
      </c>
      <c r="N77" s="126">
        <f t="shared" si="50"/>
        <v>0</v>
      </c>
      <c r="O77" s="126">
        <f t="shared" si="50"/>
        <v>0</v>
      </c>
      <c r="P77" s="126">
        <f t="shared" si="50"/>
        <v>0</v>
      </c>
      <c r="Q77" s="126">
        <f t="shared" si="50"/>
        <v>0</v>
      </c>
      <c r="R77" s="126">
        <f t="shared" si="50"/>
        <v>0</v>
      </c>
      <c r="S77" s="126">
        <f t="shared" si="50"/>
        <v>0</v>
      </c>
      <c r="T77" s="126">
        <f t="shared" si="50"/>
        <v>0</v>
      </c>
      <c r="U77" s="126">
        <f t="shared" si="50"/>
        <v>0</v>
      </c>
      <c r="V77" s="126">
        <f t="shared" si="50"/>
        <v>0</v>
      </c>
      <c r="W77" s="126">
        <f t="shared" si="50"/>
        <v>0</v>
      </c>
      <c r="X77" s="126">
        <f t="shared" si="50"/>
        <v>0</v>
      </c>
      <c r="Y77" s="126">
        <f t="shared" si="50"/>
        <v>0</v>
      </c>
      <c r="Z77" s="126">
        <f t="shared" si="50"/>
        <v>0</v>
      </c>
      <c r="AA77" s="126"/>
    </row>
    <row r="78" spans="1:27" ht="12.75">
      <c r="A78" s="24"/>
      <c r="B78" s="5" t="s">
        <v>113</v>
      </c>
      <c r="C78" s="19"/>
      <c r="D78" s="5"/>
      <c r="E78" s="5"/>
      <c r="F78" s="5"/>
      <c r="G78" s="5"/>
      <c r="H78" s="5"/>
      <c r="I78" s="3"/>
      <c r="J78" s="4"/>
      <c r="K78" s="180">
        <f>K51</f>
        <v>0</v>
      </c>
      <c r="L78" s="99">
        <f>L51</f>
        <v>0</v>
      </c>
      <c r="M78" s="99">
        <f aca="true" t="shared" si="51" ref="M78:Z78">M51</f>
        <v>0</v>
      </c>
      <c r="N78" s="99">
        <f t="shared" si="51"/>
        <v>0</v>
      </c>
      <c r="O78" s="99">
        <f t="shared" si="51"/>
        <v>0</v>
      </c>
      <c r="P78" s="99">
        <f t="shared" si="51"/>
        <v>0</v>
      </c>
      <c r="Q78" s="99">
        <f t="shared" si="51"/>
        <v>0</v>
      </c>
      <c r="R78" s="99">
        <f t="shared" si="51"/>
        <v>0</v>
      </c>
      <c r="S78" s="99">
        <f t="shared" si="51"/>
        <v>0</v>
      </c>
      <c r="T78" s="99">
        <f t="shared" si="51"/>
        <v>0</v>
      </c>
      <c r="U78" s="99">
        <f t="shared" si="51"/>
        <v>0</v>
      </c>
      <c r="V78" s="99">
        <f t="shared" si="51"/>
        <v>0</v>
      </c>
      <c r="W78" s="99">
        <f t="shared" si="51"/>
        <v>0</v>
      </c>
      <c r="X78" s="99">
        <f t="shared" si="51"/>
        <v>0</v>
      </c>
      <c r="Y78" s="99">
        <f t="shared" si="51"/>
        <v>0</v>
      </c>
      <c r="Z78" s="99">
        <f t="shared" si="51"/>
        <v>0</v>
      </c>
      <c r="AA78" s="99"/>
    </row>
    <row r="79" spans="1:27" ht="12.75">
      <c r="A79" s="24"/>
      <c r="B79" s="5" t="s">
        <v>114</v>
      </c>
      <c r="C79" s="19"/>
      <c r="D79" s="39"/>
      <c r="E79" s="5"/>
      <c r="F79" s="5"/>
      <c r="G79" s="5"/>
      <c r="H79" s="5"/>
      <c r="I79" s="6"/>
      <c r="J79" s="7"/>
      <c r="K79" s="181">
        <f>K77*K78</f>
        <v>0</v>
      </c>
      <c r="L79" s="156">
        <f>L77*L78</f>
        <v>0</v>
      </c>
      <c r="M79" s="156">
        <f aca="true" t="shared" si="52" ref="M79:Z79">M77*M78</f>
        <v>0</v>
      </c>
      <c r="N79" s="156">
        <f t="shared" si="52"/>
        <v>0</v>
      </c>
      <c r="O79" s="156">
        <f t="shared" si="52"/>
        <v>0</v>
      </c>
      <c r="P79" s="156">
        <f t="shared" si="52"/>
        <v>0</v>
      </c>
      <c r="Q79" s="156">
        <f t="shared" si="52"/>
        <v>0</v>
      </c>
      <c r="R79" s="156">
        <f t="shared" si="52"/>
        <v>0</v>
      </c>
      <c r="S79" s="156">
        <f t="shared" si="52"/>
        <v>0</v>
      </c>
      <c r="T79" s="156">
        <f t="shared" si="52"/>
        <v>0</v>
      </c>
      <c r="U79" s="156">
        <f t="shared" si="52"/>
        <v>0</v>
      </c>
      <c r="V79" s="156">
        <f t="shared" si="52"/>
        <v>0</v>
      </c>
      <c r="W79" s="156">
        <f t="shared" si="52"/>
        <v>0</v>
      </c>
      <c r="X79" s="156">
        <f t="shared" si="52"/>
        <v>0</v>
      </c>
      <c r="Y79" s="156">
        <f t="shared" si="52"/>
        <v>0</v>
      </c>
      <c r="Z79" s="156">
        <f t="shared" si="52"/>
        <v>0</v>
      </c>
      <c r="AA79" s="156"/>
    </row>
    <row r="80" spans="1:27" ht="12.75">
      <c r="A80" s="24"/>
      <c r="B80" s="5" t="s">
        <v>233</v>
      </c>
      <c r="C80" s="19"/>
      <c r="D80" s="5"/>
      <c r="E80" s="5"/>
      <c r="F80" s="5"/>
      <c r="G80" s="5"/>
      <c r="H80" s="5"/>
      <c r="I80" s="3"/>
      <c r="J80" s="4"/>
      <c r="K80" s="125">
        <v>0</v>
      </c>
      <c r="L80" s="126">
        <f>K80</f>
        <v>0</v>
      </c>
      <c r="M80" s="126">
        <f aca="true" t="shared" si="53" ref="M80:Z80">L80</f>
        <v>0</v>
      </c>
      <c r="N80" s="126">
        <f t="shared" si="53"/>
        <v>0</v>
      </c>
      <c r="O80" s="126">
        <f t="shared" si="53"/>
        <v>0</v>
      </c>
      <c r="P80" s="126">
        <f t="shared" si="53"/>
        <v>0</v>
      </c>
      <c r="Q80" s="126">
        <f t="shared" si="53"/>
        <v>0</v>
      </c>
      <c r="R80" s="126">
        <f t="shared" si="53"/>
        <v>0</v>
      </c>
      <c r="S80" s="126">
        <f t="shared" si="53"/>
        <v>0</v>
      </c>
      <c r="T80" s="126">
        <f t="shared" si="53"/>
        <v>0</v>
      </c>
      <c r="U80" s="126">
        <f t="shared" si="53"/>
        <v>0</v>
      </c>
      <c r="V80" s="126">
        <f t="shared" si="53"/>
        <v>0</v>
      </c>
      <c r="W80" s="126">
        <f t="shared" si="53"/>
        <v>0</v>
      </c>
      <c r="X80" s="126">
        <f t="shared" si="53"/>
        <v>0</v>
      </c>
      <c r="Y80" s="126">
        <f t="shared" si="53"/>
        <v>0</v>
      </c>
      <c r="Z80" s="126">
        <f t="shared" si="53"/>
        <v>0</v>
      </c>
      <c r="AA80" s="126"/>
    </row>
    <row r="81" spans="1:27" ht="12.75">
      <c r="A81" s="24"/>
      <c r="B81" s="5" t="s">
        <v>234</v>
      </c>
      <c r="C81" s="19"/>
      <c r="D81" s="39"/>
      <c r="E81" s="5"/>
      <c r="F81" s="5"/>
      <c r="G81" s="5"/>
      <c r="H81" s="5"/>
      <c r="I81" s="6"/>
      <c r="J81" s="7"/>
      <c r="K81" s="181">
        <f>K80*K78</f>
        <v>0</v>
      </c>
      <c r="L81" s="156">
        <f aca="true" t="shared" si="54" ref="L81:Z81">L80*L78</f>
        <v>0</v>
      </c>
      <c r="M81" s="156">
        <f t="shared" si="54"/>
        <v>0</v>
      </c>
      <c r="N81" s="156">
        <f t="shared" si="54"/>
        <v>0</v>
      </c>
      <c r="O81" s="156">
        <f t="shared" si="54"/>
        <v>0</v>
      </c>
      <c r="P81" s="156">
        <f t="shared" si="54"/>
        <v>0</v>
      </c>
      <c r="Q81" s="156">
        <f t="shared" si="54"/>
        <v>0</v>
      </c>
      <c r="R81" s="156">
        <f t="shared" si="54"/>
        <v>0</v>
      </c>
      <c r="S81" s="156">
        <f t="shared" si="54"/>
        <v>0</v>
      </c>
      <c r="T81" s="156">
        <f t="shared" si="54"/>
        <v>0</v>
      </c>
      <c r="U81" s="156">
        <f t="shared" si="54"/>
        <v>0</v>
      </c>
      <c r="V81" s="156">
        <f t="shared" si="54"/>
        <v>0</v>
      </c>
      <c r="W81" s="156">
        <f t="shared" si="54"/>
        <v>0</v>
      </c>
      <c r="X81" s="156">
        <f t="shared" si="54"/>
        <v>0</v>
      </c>
      <c r="Y81" s="156">
        <f t="shared" si="54"/>
        <v>0</v>
      </c>
      <c r="Z81" s="156">
        <f t="shared" si="54"/>
        <v>0</v>
      </c>
      <c r="AA81" s="156"/>
    </row>
    <row r="82" spans="1:27" ht="12.75">
      <c r="A82" s="24"/>
      <c r="B82" s="5" t="s">
        <v>115</v>
      </c>
      <c r="C82" s="19"/>
      <c r="D82" s="39"/>
      <c r="E82" s="5"/>
      <c r="F82" s="5"/>
      <c r="G82" s="5"/>
      <c r="H82" s="5"/>
      <c r="I82" s="6"/>
      <c r="J82" s="7"/>
      <c r="K82" s="130">
        <v>0</v>
      </c>
      <c r="L82" s="156">
        <f>K82</f>
        <v>0</v>
      </c>
      <c r="M82" s="156">
        <f aca="true" t="shared" si="55" ref="M82:Z82">L82</f>
        <v>0</v>
      </c>
      <c r="N82" s="156">
        <f t="shared" si="55"/>
        <v>0</v>
      </c>
      <c r="O82" s="156">
        <f t="shared" si="55"/>
        <v>0</v>
      </c>
      <c r="P82" s="156">
        <f t="shared" si="55"/>
        <v>0</v>
      </c>
      <c r="Q82" s="156">
        <f t="shared" si="55"/>
        <v>0</v>
      </c>
      <c r="R82" s="156">
        <f t="shared" si="55"/>
        <v>0</v>
      </c>
      <c r="S82" s="156">
        <f t="shared" si="55"/>
        <v>0</v>
      </c>
      <c r="T82" s="156">
        <f t="shared" si="55"/>
        <v>0</v>
      </c>
      <c r="U82" s="156">
        <f t="shared" si="55"/>
        <v>0</v>
      </c>
      <c r="V82" s="156">
        <f t="shared" si="55"/>
        <v>0</v>
      </c>
      <c r="W82" s="156">
        <f t="shared" si="55"/>
        <v>0</v>
      </c>
      <c r="X82" s="156">
        <f t="shared" si="55"/>
        <v>0</v>
      </c>
      <c r="Y82" s="156">
        <f t="shared" si="55"/>
        <v>0</v>
      </c>
      <c r="Z82" s="156">
        <f t="shared" si="55"/>
        <v>0</v>
      </c>
      <c r="AA82" s="156"/>
    </row>
    <row r="83" spans="1:27" ht="12.75">
      <c r="A83" s="24"/>
      <c r="B83" s="5"/>
      <c r="C83" s="19"/>
      <c r="D83" s="5"/>
      <c r="E83" s="5"/>
      <c r="F83" s="5"/>
      <c r="G83" s="5"/>
      <c r="H83" s="5"/>
      <c r="I83" s="3"/>
      <c r="J83" s="4"/>
      <c r="K83" s="4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ht="12.75">
      <c r="A84" s="24"/>
      <c r="B84" s="5" t="s">
        <v>237</v>
      </c>
      <c r="C84" s="19"/>
      <c r="D84" s="5"/>
      <c r="E84" s="5"/>
      <c r="F84" s="5"/>
      <c r="G84" s="5"/>
      <c r="H84" s="5"/>
      <c r="I84" s="3"/>
      <c r="J84" s="4"/>
      <c r="K84" s="125">
        <v>0</v>
      </c>
      <c r="L84" s="126">
        <f>K84</f>
        <v>0</v>
      </c>
      <c r="M84" s="126">
        <f aca="true" t="shared" si="56" ref="M84:Z84">L84</f>
        <v>0</v>
      </c>
      <c r="N84" s="126">
        <f t="shared" si="56"/>
        <v>0</v>
      </c>
      <c r="O84" s="126">
        <f t="shared" si="56"/>
        <v>0</v>
      </c>
      <c r="P84" s="126">
        <f t="shared" si="56"/>
        <v>0</v>
      </c>
      <c r="Q84" s="126">
        <f t="shared" si="56"/>
        <v>0</v>
      </c>
      <c r="R84" s="126">
        <f t="shared" si="56"/>
        <v>0</v>
      </c>
      <c r="S84" s="126">
        <f t="shared" si="56"/>
        <v>0</v>
      </c>
      <c r="T84" s="126">
        <f t="shared" si="56"/>
        <v>0</v>
      </c>
      <c r="U84" s="126">
        <f t="shared" si="56"/>
        <v>0</v>
      </c>
      <c r="V84" s="126">
        <f t="shared" si="56"/>
        <v>0</v>
      </c>
      <c r="W84" s="126">
        <f t="shared" si="56"/>
        <v>0</v>
      </c>
      <c r="X84" s="126">
        <f t="shared" si="56"/>
        <v>0</v>
      </c>
      <c r="Y84" s="126">
        <f t="shared" si="56"/>
        <v>0</v>
      </c>
      <c r="Z84" s="126">
        <f t="shared" si="56"/>
        <v>0</v>
      </c>
      <c r="AA84" s="126"/>
    </row>
    <row r="85" spans="1:27" ht="12.75">
      <c r="A85" s="24"/>
      <c r="B85" s="5" t="s">
        <v>116</v>
      </c>
      <c r="C85" s="19"/>
      <c r="D85" s="5"/>
      <c r="E85" s="5"/>
      <c r="F85" s="5"/>
      <c r="G85" s="5"/>
      <c r="H85" s="5"/>
      <c r="I85" s="3"/>
      <c r="J85" s="4"/>
      <c r="K85" s="179">
        <v>0</v>
      </c>
      <c r="L85" s="99">
        <f>L58</f>
        <v>0</v>
      </c>
      <c r="M85" s="99">
        <f aca="true" t="shared" si="57" ref="M85:Z85">M58</f>
        <v>0</v>
      </c>
      <c r="N85" s="99">
        <f t="shared" si="57"/>
        <v>0</v>
      </c>
      <c r="O85" s="99">
        <f t="shared" si="57"/>
        <v>0</v>
      </c>
      <c r="P85" s="99">
        <f t="shared" si="57"/>
        <v>0</v>
      </c>
      <c r="Q85" s="99">
        <f t="shared" si="57"/>
        <v>0</v>
      </c>
      <c r="R85" s="99">
        <f t="shared" si="57"/>
        <v>0</v>
      </c>
      <c r="S85" s="99">
        <f t="shared" si="57"/>
        <v>0</v>
      </c>
      <c r="T85" s="99">
        <f t="shared" si="57"/>
        <v>0</v>
      </c>
      <c r="U85" s="99">
        <f t="shared" si="57"/>
        <v>0</v>
      </c>
      <c r="V85" s="99">
        <f t="shared" si="57"/>
        <v>0</v>
      </c>
      <c r="W85" s="99">
        <f t="shared" si="57"/>
        <v>0</v>
      </c>
      <c r="X85" s="99">
        <f t="shared" si="57"/>
        <v>0</v>
      </c>
      <c r="Y85" s="99">
        <f t="shared" si="57"/>
        <v>0</v>
      </c>
      <c r="Z85" s="99">
        <f t="shared" si="57"/>
        <v>0</v>
      </c>
      <c r="AA85" s="99"/>
    </row>
    <row r="86" spans="1:27" ht="12.75">
      <c r="A86" s="24"/>
      <c r="B86" s="5" t="s">
        <v>117</v>
      </c>
      <c r="C86" s="19"/>
      <c r="D86" s="39"/>
      <c r="E86" s="5"/>
      <c r="F86" s="5"/>
      <c r="G86" s="5"/>
      <c r="H86" s="5"/>
      <c r="I86" s="6"/>
      <c r="J86" s="7"/>
      <c r="K86" s="130">
        <f>K84*K85</f>
        <v>0</v>
      </c>
      <c r="L86" s="156">
        <f>L84*L85</f>
        <v>0</v>
      </c>
      <c r="M86" s="156">
        <f aca="true" t="shared" si="58" ref="M86:Z86">M84*M85</f>
        <v>0</v>
      </c>
      <c r="N86" s="156">
        <f t="shared" si="58"/>
        <v>0</v>
      </c>
      <c r="O86" s="156">
        <f t="shared" si="58"/>
        <v>0</v>
      </c>
      <c r="P86" s="156">
        <f t="shared" si="58"/>
        <v>0</v>
      </c>
      <c r="Q86" s="156">
        <f t="shared" si="58"/>
        <v>0</v>
      </c>
      <c r="R86" s="156">
        <f t="shared" si="58"/>
        <v>0</v>
      </c>
      <c r="S86" s="156">
        <f t="shared" si="58"/>
        <v>0</v>
      </c>
      <c r="T86" s="156">
        <f t="shared" si="58"/>
        <v>0</v>
      </c>
      <c r="U86" s="156">
        <f t="shared" si="58"/>
        <v>0</v>
      </c>
      <c r="V86" s="156">
        <f t="shared" si="58"/>
        <v>0</v>
      </c>
      <c r="W86" s="156">
        <f t="shared" si="58"/>
        <v>0</v>
      </c>
      <c r="X86" s="156">
        <f t="shared" si="58"/>
        <v>0</v>
      </c>
      <c r="Y86" s="156">
        <f t="shared" si="58"/>
        <v>0</v>
      </c>
      <c r="Z86" s="156">
        <f t="shared" si="58"/>
        <v>0</v>
      </c>
      <c r="AA86" s="156"/>
    </row>
    <row r="87" spans="1:27" ht="12.75">
      <c r="A87" s="24"/>
      <c r="B87" s="5" t="s">
        <v>235</v>
      </c>
      <c r="C87" s="19"/>
      <c r="D87" s="5"/>
      <c r="E87" s="5"/>
      <c r="F87" s="5"/>
      <c r="G87" s="5"/>
      <c r="H87" s="5"/>
      <c r="I87" s="3"/>
      <c r="J87" s="4"/>
      <c r="K87" s="125">
        <v>0</v>
      </c>
      <c r="L87" s="126">
        <f>K87</f>
        <v>0</v>
      </c>
      <c r="M87" s="126">
        <f aca="true" t="shared" si="59" ref="M87:Z87">L87</f>
        <v>0</v>
      </c>
      <c r="N87" s="126">
        <f t="shared" si="59"/>
        <v>0</v>
      </c>
      <c r="O87" s="126">
        <f t="shared" si="59"/>
        <v>0</v>
      </c>
      <c r="P87" s="126">
        <f t="shared" si="59"/>
        <v>0</v>
      </c>
      <c r="Q87" s="126">
        <f t="shared" si="59"/>
        <v>0</v>
      </c>
      <c r="R87" s="126">
        <f t="shared" si="59"/>
        <v>0</v>
      </c>
      <c r="S87" s="126">
        <f t="shared" si="59"/>
        <v>0</v>
      </c>
      <c r="T87" s="126">
        <f t="shared" si="59"/>
        <v>0</v>
      </c>
      <c r="U87" s="126">
        <f t="shared" si="59"/>
        <v>0</v>
      </c>
      <c r="V87" s="126">
        <f t="shared" si="59"/>
        <v>0</v>
      </c>
      <c r="W87" s="126">
        <f t="shared" si="59"/>
        <v>0</v>
      </c>
      <c r="X87" s="126">
        <f t="shared" si="59"/>
        <v>0</v>
      </c>
      <c r="Y87" s="126">
        <f t="shared" si="59"/>
        <v>0</v>
      </c>
      <c r="Z87" s="126">
        <f t="shared" si="59"/>
        <v>0</v>
      </c>
      <c r="AA87" s="126"/>
    </row>
    <row r="88" spans="1:27" ht="12.75">
      <c r="A88" s="24"/>
      <c r="B88" s="5" t="s">
        <v>236</v>
      </c>
      <c r="C88" s="19"/>
      <c r="D88" s="39"/>
      <c r="E88" s="5"/>
      <c r="F88" s="5"/>
      <c r="G88" s="5"/>
      <c r="H88" s="5"/>
      <c r="I88" s="6"/>
      <c r="J88" s="7"/>
      <c r="K88" s="130">
        <v>0</v>
      </c>
      <c r="L88" s="156">
        <f>L85*L87</f>
        <v>0</v>
      </c>
      <c r="M88" s="156">
        <f aca="true" t="shared" si="60" ref="M88:Z88">M85*M87</f>
        <v>0</v>
      </c>
      <c r="N88" s="156">
        <f t="shared" si="60"/>
        <v>0</v>
      </c>
      <c r="O88" s="156">
        <f t="shared" si="60"/>
        <v>0</v>
      </c>
      <c r="P88" s="156">
        <f t="shared" si="60"/>
        <v>0</v>
      </c>
      <c r="Q88" s="156">
        <f t="shared" si="60"/>
        <v>0</v>
      </c>
      <c r="R88" s="156">
        <f t="shared" si="60"/>
        <v>0</v>
      </c>
      <c r="S88" s="156">
        <f t="shared" si="60"/>
        <v>0</v>
      </c>
      <c r="T88" s="156">
        <f t="shared" si="60"/>
        <v>0</v>
      </c>
      <c r="U88" s="156">
        <f t="shared" si="60"/>
        <v>0</v>
      </c>
      <c r="V88" s="156">
        <f t="shared" si="60"/>
        <v>0</v>
      </c>
      <c r="W88" s="156">
        <f t="shared" si="60"/>
        <v>0</v>
      </c>
      <c r="X88" s="156">
        <f t="shared" si="60"/>
        <v>0</v>
      </c>
      <c r="Y88" s="156">
        <f t="shared" si="60"/>
        <v>0</v>
      </c>
      <c r="Z88" s="156">
        <f t="shared" si="60"/>
        <v>0</v>
      </c>
      <c r="AA88" s="156"/>
    </row>
    <row r="89" spans="1:27" ht="12.75">
      <c r="A89" s="24"/>
      <c r="B89" s="5" t="s">
        <v>111</v>
      </c>
      <c r="C89" s="19"/>
      <c r="D89" s="39"/>
      <c r="E89" s="5"/>
      <c r="F89" s="5"/>
      <c r="G89" s="5"/>
      <c r="H89" s="5"/>
      <c r="I89" s="6"/>
      <c r="J89" s="7"/>
      <c r="K89" s="130">
        <v>0</v>
      </c>
      <c r="L89" s="156">
        <f>K89</f>
        <v>0</v>
      </c>
      <c r="M89" s="156">
        <f aca="true" t="shared" si="61" ref="M89:Z89">L89</f>
        <v>0</v>
      </c>
      <c r="N89" s="156">
        <f t="shared" si="61"/>
        <v>0</v>
      </c>
      <c r="O89" s="156">
        <f t="shared" si="61"/>
        <v>0</v>
      </c>
      <c r="P89" s="156">
        <f t="shared" si="61"/>
        <v>0</v>
      </c>
      <c r="Q89" s="156">
        <f t="shared" si="61"/>
        <v>0</v>
      </c>
      <c r="R89" s="156">
        <f t="shared" si="61"/>
        <v>0</v>
      </c>
      <c r="S89" s="156">
        <f t="shared" si="61"/>
        <v>0</v>
      </c>
      <c r="T89" s="156">
        <f t="shared" si="61"/>
        <v>0</v>
      </c>
      <c r="U89" s="156">
        <f t="shared" si="61"/>
        <v>0</v>
      </c>
      <c r="V89" s="156">
        <f t="shared" si="61"/>
        <v>0</v>
      </c>
      <c r="W89" s="156">
        <f t="shared" si="61"/>
        <v>0</v>
      </c>
      <c r="X89" s="156">
        <f t="shared" si="61"/>
        <v>0</v>
      </c>
      <c r="Y89" s="156">
        <f t="shared" si="61"/>
        <v>0</v>
      </c>
      <c r="Z89" s="156">
        <f t="shared" si="61"/>
        <v>0</v>
      </c>
      <c r="AA89" s="156"/>
    </row>
    <row r="90" spans="1:27" ht="12.75">
      <c r="A90" s="24"/>
      <c r="B90" s="5"/>
      <c r="C90" s="19"/>
      <c r="D90" s="5"/>
      <c r="E90" s="5"/>
      <c r="F90" s="5"/>
      <c r="G90" s="5"/>
      <c r="H90" s="5"/>
      <c r="I90" s="3"/>
      <c r="J90" s="4"/>
      <c r="K90" s="4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s="23" customFormat="1" ht="12.75">
      <c r="A91" s="131"/>
      <c r="B91" s="23" t="s">
        <v>110</v>
      </c>
      <c r="C91" s="132"/>
      <c r="D91" s="157"/>
      <c r="I91" s="133"/>
      <c r="J91" s="102"/>
      <c r="K91" s="158">
        <f>K89+K88+K86+K82+K81+K79</f>
        <v>0</v>
      </c>
      <c r="L91" s="158">
        <f aca="true" t="shared" si="62" ref="L91:Z91">L89+L88+L86+L82+L81+L79</f>
        <v>0</v>
      </c>
      <c r="M91" s="158">
        <f t="shared" si="62"/>
        <v>0</v>
      </c>
      <c r="N91" s="158">
        <f t="shared" si="62"/>
        <v>0</v>
      </c>
      <c r="O91" s="158">
        <f t="shared" si="62"/>
        <v>0</v>
      </c>
      <c r="P91" s="158">
        <f t="shared" si="62"/>
        <v>0</v>
      </c>
      <c r="Q91" s="158">
        <f t="shared" si="62"/>
        <v>0</v>
      </c>
      <c r="R91" s="158">
        <f t="shared" si="62"/>
        <v>0</v>
      </c>
      <c r="S91" s="158">
        <f t="shared" si="62"/>
        <v>0</v>
      </c>
      <c r="T91" s="158">
        <f t="shared" si="62"/>
        <v>0</v>
      </c>
      <c r="U91" s="158">
        <f t="shared" si="62"/>
        <v>0</v>
      </c>
      <c r="V91" s="158">
        <f t="shared" si="62"/>
        <v>0</v>
      </c>
      <c r="W91" s="158">
        <f t="shared" si="62"/>
        <v>0</v>
      </c>
      <c r="X91" s="158">
        <f t="shared" si="62"/>
        <v>0</v>
      </c>
      <c r="Y91" s="158">
        <f t="shared" si="62"/>
        <v>0</v>
      </c>
      <c r="Z91" s="158">
        <f t="shared" si="62"/>
        <v>0</v>
      </c>
      <c r="AA91" s="158"/>
    </row>
    <row r="92" spans="1:27" ht="12.75">
      <c r="A92" s="24"/>
      <c r="C92" s="19"/>
      <c r="D92" s="5"/>
      <c r="E92" s="5"/>
      <c r="F92" s="5"/>
      <c r="G92" s="5"/>
      <c r="H92" s="5"/>
      <c r="I92" s="3"/>
      <c r="J92" s="4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ht="12.75">
      <c r="A93" s="24"/>
      <c r="C93" s="19"/>
      <c r="D93" s="5"/>
      <c r="E93" s="5"/>
      <c r="F93" s="5"/>
      <c r="G93" s="5"/>
      <c r="H93" s="5"/>
      <c r="I93" s="3"/>
      <c r="J93" s="4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s="5" customFormat="1" ht="12.75">
      <c r="A94" s="12" t="s">
        <v>33</v>
      </c>
      <c r="B94" s="13" t="s">
        <v>31</v>
      </c>
      <c r="C94" s="44"/>
      <c r="D94" s="45"/>
      <c r="E94" s="46"/>
      <c r="G94" s="20"/>
      <c r="H94" s="21"/>
      <c r="I94" s="47"/>
      <c r="J94" s="26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57" s="52" customFormat="1" ht="12.75">
      <c r="A95" s="17" t="s">
        <v>35</v>
      </c>
      <c r="B95" s="5" t="s">
        <v>32</v>
      </c>
      <c r="C95" s="160" t="e">
        <f>G17-G20-G21-G26</f>
        <v>#DIV/0!</v>
      </c>
      <c r="D95" s="49"/>
      <c r="E95" s="50"/>
      <c r="F95" s="5"/>
      <c r="G95" s="20"/>
      <c r="H95" s="21"/>
      <c r="I95" s="47"/>
      <c r="J95" s="26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44" s="52" customFormat="1" ht="15" customHeight="1">
      <c r="A96" s="53"/>
      <c r="B96" s="54"/>
      <c r="C96" s="5"/>
      <c r="D96" s="5"/>
      <c r="E96" s="5"/>
      <c r="F96" s="5"/>
      <c r="G96" s="20"/>
      <c r="H96" s="5"/>
      <c r="I96" s="47"/>
      <c r="J96" s="2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55"/>
      <c r="V96" s="55"/>
      <c r="W96" s="55"/>
      <c r="X96" s="55"/>
      <c r="Y96" s="55"/>
      <c r="Z96" s="55"/>
      <c r="AA96" s="55"/>
      <c r="AB96" s="55"/>
      <c r="AC96" s="55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</row>
    <row r="97" spans="1:27" s="5" customFormat="1" ht="12.75">
      <c r="A97" s="12" t="s">
        <v>37</v>
      </c>
      <c r="B97" s="13" t="s">
        <v>34</v>
      </c>
      <c r="G97" s="2"/>
      <c r="I97" s="6"/>
      <c r="J97" s="4"/>
      <c r="K97" s="8">
        <v>2015</v>
      </c>
      <c r="L97" s="8">
        <v>2016</v>
      </c>
      <c r="M97" s="8">
        <v>2017</v>
      </c>
      <c r="N97" s="8">
        <v>2018</v>
      </c>
      <c r="O97" s="8">
        <v>2019</v>
      </c>
      <c r="P97" s="8">
        <v>2020</v>
      </c>
      <c r="Q97" s="8">
        <v>2021</v>
      </c>
      <c r="R97" s="8">
        <v>2022</v>
      </c>
      <c r="S97" s="8">
        <v>2023</v>
      </c>
      <c r="T97" s="8">
        <v>2024</v>
      </c>
      <c r="U97" s="8">
        <v>2025</v>
      </c>
      <c r="V97" s="8">
        <v>2026</v>
      </c>
      <c r="W97" s="8">
        <v>2027</v>
      </c>
      <c r="X97" s="8">
        <v>2028</v>
      </c>
      <c r="Y97" s="8">
        <v>2029</v>
      </c>
      <c r="Z97" s="8">
        <v>2030</v>
      </c>
      <c r="AA97" s="8"/>
    </row>
    <row r="98" spans="1:57" s="5" customFormat="1" ht="12.75">
      <c r="A98" s="17" t="s">
        <v>43</v>
      </c>
      <c r="B98" s="5" t="s">
        <v>241</v>
      </c>
      <c r="C98" s="52"/>
      <c r="D98" s="161" t="e">
        <f>C95</f>
        <v>#DIV/0!</v>
      </c>
      <c r="E98" s="52"/>
      <c r="F98" s="52"/>
      <c r="G98" s="55"/>
      <c r="H98" s="52"/>
      <c r="I98" s="56"/>
      <c r="J98" s="57"/>
      <c r="K98"/>
      <c r="L98" s="58" t="e">
        <f>D98-K100</f>
        <v>#DIV/0!</v>
      </c>
      <c r="M98" s="58" t="e">
        <f aca="true" t="shared" si="63" ref="M98:Z98">L98-L100</f>
        <v>#DIV/0!</v>
      </c>
      <c r="N98" s="58" t="e">
        <f t="shared" si="63"/>
        <v>#DIV/0!</v>
      </c>
      <c r="O98" s="58" t="e">
        <f t="shared" si="63"/>
        <v>#DIV/0!</v>
      </c>
      <c r="P98" s="58" t="e">
        <f t="shared" si="63"/>
        <v>#DIV/0!</v>
      </c>
      <c r="Q98" s="58" t="e">
        <f t="shared" si="63"/>
        <v>#DIV/0!</v>
      </c>
      <c r="R98" s="58" t="e">
        <f t="shared" si="63"/>
        <v>#DIV/0!</v>
      </c>
      <c r="S98" s="58" t="e">
        <f t="shared" si="63"/>
        <v>#DIV/0!</v>
      </c>
      <c r="T98" s="58" t="e">
        <f t="shared" si="63"/>
        <v>#DIV/0!</v>
      </c>
      <c r="U98" s="58" t="e">
        <f t="shared" si="63"/>
        <v>#DIV/0!</v>
      </c>
      <c r="V98" s="58" t="e">
        <f t="shared" si="63"/>
        <v>#DIV/0!</v>
      </c>
      <c r="W98" s="58" t="e">
        <f t="shared" si="63"/>
        <v>#DIV/0!</v>
      </c>
      <c r="X98" s="58" t="e">
        <f t="shared" si="63"/>
        <v>#DIV/0!</v>
      </c>
      <c r="Y98" s="58" t="e">
        <f t="shared" si="63"/>
        <v>#DIV/0!</v>
      </c>
      <c r="Z98" s="58" t="e">
        <f t="shared" si="63"/>
        <v>#DIV/0!</v>
      </c>
      <c r="AA98" s="58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27" ht="12.75">
      <c r="A99" s="24" t="s">
        <v>141</v>
      </c>
      <c r="B99" s="5" t="s">
        <v>88</v>
      </c>
      <c r="C99" s="107">
        <v>0</v>
      </c>
      <c r="D99" s="161" t="e">
        <f>D98*C99</f>
        <v>#DIV/0!</v>
      </c>
      <c r="E99" s="5"/>
      <c r="F99" s="5"/>
      <c r="G99" s="5"/>
      <c r="H99" s="5"/>
      <c r="I99" s="6"/>
      <c r="J99" s="7"/>
      <c r="K99" s="156" t="e">
        <f>D99</f>
        <v>#DIV/0!</v>
      </c>
      <c r="L99" s="156" t="e">
        <f aca="true" t="shared" si="64" ref="L99:Z99">$C$99*L98</f>
        <v>#DIV/0!</v>
      </c>
      <c r="M99" s="156" t="e">
        <f t="shared" si="64"/>
        <v>#DIV/0!</v>
      </c>
      <c r="N99" s="156" t="e">
        <f t="shared" si="64"/>
        <v>#DIV/0!</v>
      </c>
      <c r="O99" s="156" t="e">
        <f t="shared" si="64"/>
        <v>#DIV/0!</v>
      </c>
      <c r="P99" s="156" t="e">
        <f t="shared" si="64"/>
        <v>#DIV/0!</v>
      </c>
      <c r="Q99" s="156" t="e">
        <f t="shared" si="64"/>
        <v>#DIV/0!</v>
      </c>
      <c r="R99" s="156" t="e">
        <f t="shared" si="64"/>
        <v>#DIV/0!</v>
      </c>
      <c r="S99" s="156" t="e">
        <f t="shared" si="64"/>
        <v>#DIV/0!</v>
      </c>
      <c r="T99" s="156" t="e">
        <f t="shared" si="64"/>
        <v>#DIV/0!</v>
      </c>
      <c r="U99" s="156" t="e">
        <f t="shared" si="64"/>
        <v>#DIV/0!</v>
      </c>
      <c r="V99" s="156" t="e">
        <f t="shared" si="64"/>
        <v>#DIV/0!</v>
      </c>
      <c r="W99" s="156" t="e">
        <f t="shared" si="64"/>
        <v>#DIV/0!</v>
      </c>
      <c r="X99" s="156" t="e">
        <f t="shared" si="64"/>
        <v>#DIV/0!</v>
      </c>
      <c r="Y99" s="156" t="e">
        <f t="shared" si="64"/>
        <v>#DIV/0!</v>
      </c>
      <c r="Z99" s="156" t="e">
        <f t="shared" si="64"/>
        <v>#DIV/0!</v>
      </c>
      <c r="AA99" s="156"/>
    </row>
    <row r="100" spans="1:27" ht="12.75">
      <c r="A100" s="24" t="s">
        <v>142</v>
      </c>
      <c r="B100" s="5" t="s">
        <v>36</v>
      </c>
      <c r="C100" s="159" t="e">
        <f>D100/D98</f>
        <v>#DIV/0!</v>
      </c>
      <c r="D100" s="161" t="e">
        <f>(J6+J7+J8+J9+J11+J12+J13+J14+J15)-(J20+J21+J22)-J26</f>
        <v>#DIV/0!</v>
      </c>
      <c r="E100" s="5"/>
      <c r="F100" s="5"/>
      <c r="G100" s="5"/>
      <c r="H100" s="5"/>
      <c r="I100" s="6"/>
      <c r="J100" s="7"/>
      <c r="K100" s="156" t="e">
        <f>D100</f>
        <v>#DIV/0!</v>
      </c>
      <c r="L100" s="156" t="e">
        <f>D100</f>
        <v>#DIV/0!</v>
      </c>
      <c r="M100" s="156" t="e">
        <f>D100</f>
        <v>#DIV/0!</v>
      </c>
      <c r="N100" s="156" t="e">
        <f>D100</f>
        <v>#DIV/0!</v>
      </c>
      <c r="O100" s="156" t="e">
        <f>D100</f>
        <v>#DIV/0!</v>
      </c>
      <c r="P100" s="156" t="e">
        <f>D100</f>
        <v>#DIV/0!</v>
      </c>
      <c r="Q100" s="156" t="e">
        <f>D100</f>
        <v>#DIV/0!</v>
      </c>
      <c r="R100" s="156" t="e">
        <f>D100</f>
        <v>#DIV/0!</v>
      </c>
      <c r="S100" s="156" t="e">
        <f aca="true" t="shared" si="65" ref="S100:Z100">K100</f>
        <v>#DIV/0!</v>
      </c>
      <c r="T100" s="156" t="e">
        <f t="shared" si="65"/>
        <v>#DIV/0!</v>
      </c>
      <c r="U100" s="156" t="e">
        <f t="shared" si="65"/>
        <v>#DIV/0!</v>
      </c>
      <c r="V100" s="156" t="e">
        <f t="shared" si="65"/>
        <v>#DIV/0!</v>
      </c>
      <c r="W100" s="156" t="e">
        <f t="shared" si="65"/>
        <v>#DIV/0!</v>
      </c>
      <c r="X100" s="156" t="e">
        <f t="shared" si="65"/>
        <v>#DIV/0!</v>
      </c>
      <c r="Y100" s="156" t="e">
        <f t="shared" si="65"/>
        <v>#DIV/0!</v>
      </c>
      <c r="Z100" s="156" t="e">
        <f t="shared" si="65"/>
        <v>#DIV/0!</v>
      </c>
      <c r="AA100" s="156"/>
    </row>
    <row r="101" spans="1:20" s="5" customFormat="1" ht="12.75">
      <c r="A101" s="17"/>
      <c r="C101" s="60"/>
      <c r="F101" s="20"/>
      <c r="G101" s="20"/>
      <c r="I101" s="47"/>
      <c r="J101" s="26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43" s="5" customFormat="1" ht="25.5">
      <c r="A102" s="12" t="s">
        <v>49</v>
      </c>
      <c r="B102" s="13" t="s">
        <v>38</v>
      </c>
      <c r="C102" s="9" t="s">
        <v>39</v>
      </c>
      <c r="D102" s="9" t="s">
        <v>40</v>
      </c>
      <c r="E102" s="9" t="s">
        <v>41</v>
      </c>
      <c r="F102" s="9" t="s">
        <v>42</v>
      </c>
      <c r="G102" s="9"/>
      <c r="I102" s="6"/>
      <c r="J102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</row>
    <row r="103" spans="1:27" s="5" customFormat="1" ht="12.75">
      <c r="A103" s="17" t="s">
        <v>52</v>
      </c>
      <c r="B103" s="5" t="s">
        <v>44</v>
      </c>
      <c r="C103" s="129">
        <v>0</v>
      </c>
      <c r="D103" s="134">
        <v>0</v>
      </c>
      <c r="E103" s="136">
        <v>0</v>
      </c>
      <c r="F103" s="162" t="e">
        <f>PMT(D103,E103,-C103)</f>
        <v>#NUM!</v>
      </c>
      <c r="G103" s="19"/>
      <c r="I103" s="6"/>
      <c r="J103" s="62"/>
      <c r="K103" s="25">
        <v>1</v>
      </c>
      <c r="L103" s="25">
        <v>2</v>
      </c>
      <c r="M103" s="25">
        <v>3</v>
      </c>
      <c r="N103" s="25">
        <v>4</v>
      </c>
      <c r="O103" s="25">
        <v>5</v>
      </c>
      <c r="P103" s="25">
        <v>6</v>
      </c>
      <c r="Q103" s="25">
        <v>7</v>
      </c>
      <c r="R103" s="25">
        <v>8</v>
      </c>
      <c r="S103" s="25">
        <v>9</v>
      </c>
      <c r="T103" s="25">
        <v>10</v>
      </c>
      <c r="U103" s="25">
        <v>11</v>
      </c>
      <c r="V103" s="25">
        <v>12</v>
      </c>
      <c r="W103" s="25">
        <v>13</v>
      </c>
      <c r="X103" s="25">
        <v>14</v>
      </c>
      <c r="Y103" s="25">
        <v>15</v>
      </c>
      <c r="Z103" s="25">
        <v>16</v>
      </c>
      <c r="AA103" s="25"/>
    </row>
    <row r="104" spans="4:27" ht="25.5">
      <c r="D104" s="135"/>
      <c r="J104" s="64" t="s">
        <v>45</v>
      </c>
      <c r="K104" s="19">
        <f>$C$103</f>
        <v>0</v>
      </c>
      <c r="L104" s="19">
        <f aca="true" t="shared" si="66" ref="L104:Z104">IF(L103&lt;=$E$103,K107,0)</f>
        <v>0</v>
      </c>
      <c r="M104" s="19">
        <f t="shared" si="66"/>
        <v>0</v>
      </c>
      <c r="N104" s="19">
        <f t="shared" si="66"/>
        <v>0</v>
      </c>
      <c r="O104" s="19">
        <f t="shared" si="66"/>
        <v>0</v>
      </c>
      <c r="P104" s="19">
        <f t="shared" si="66"/>
        <v>0</v>
      </c>
      <c r="Q104" s="19">
        <f t="shared" si="66"/>
        <v>0</v>
      </c>
      <c r="R104" s="19">
        <f t="shared" si="66"/>
        <v>0</v>
      </c>
      <c r="S104" s="19">
        <f t="shared" si="66"/>
        <v>0</v>
      </c>
      <c r="T104" s="19">
        <f t="shared" si="66"/>
        <v>0</v>
      </c>
      <c r="U104" s="19">
        <f t="shared" si="66"/>
        <v>0</v>
      </c>
      <c r="V104" s="19">
        <f t="shared" si="66"/>
        <v>0</v>
      </c>
      <c r="W104" s="19">
        <f t="shared" si="66"/>
        <v>0</v>
      </c>
      <c r="X104" s="19">
        <f t="shared" si="66"/>
        <v>0</v>
      </c>
      <c r="Y104" s="19">
        <f t="shared" si="66"/>
        <v>0</v>
      </c>
      <c r="Z104" s="19">
        <f t="shared" si="66"/>
        <v>0</v>
      </c>
      <c r="AA104" s="19"/>
    </row>
    <row r="105" spans="1:27" ht="12.75">
      <c r="A105" s="24"/>
      <c r="B105" s="5"/>
      <c r="C105" s="19"/>
      <c r="D105" s="39"/>
      <c r="E105" s="5"/>
      <c r="F105" s="5"/>
      <c r="G105" s="5"/>
      <c r="H105" s="5"/>
      <c r="I105" s="6"/>
      <c r="J105" s="7" t="s">
        <v>46</v>
      </c>
      <c r="K105" s="156" t="e">
        <f>IPMT($D$103,K103,$E$103,-$C$103)</f>
        <v>#NUM!</v>
      </c>
      <c r="L105" s="156">
        <f aca="true" t="shared" si="67" ref="L105:Z105">IF(L103&lt;=$E$103,IPMT($D$103,L103,$E$103,-$C$103),0)</f>
        <v>0</v>
      </c>
      <c r="M105" s="156">
        <f t="shared" si="67"/>
        <v>0</v>
      </c>
      <c r="N105" s="156">
        <f t="shared" si="67"/>
        <v>0</v>
      </c>
      <c r="O105" s="156">
        <f t="shared" si="67"/>
        <v>0</v>
      </c>
      <c r="P105" s="156">
        <f t="shared" si="67"/>
        <v>0</v>
      </c>
      <c r="Q105" s="156">
        <f t="shared" si="67"/>
        <v>0</v>
      </c>
      <c r="R105" s="156">
        <f t="shared" si="67"/>
        <v>0</v>
      </c>
      <c r="S105" s="156">
        <f t="shared" si="67"/>
        <v>0</v>
      </c>
      <c r="T105" s="156">
        <f t="shared" si="67"/>
        <v>0</v>
      </c>
      <c r="U105" s="156">
        <f t="shared" si="67"/>
        <v>0</v>
      </c>
      <c r="V105" s="156">
        <f t="shared" si="67"/>
        <v>0</v>
      </c>
      <c r="W105" s="156">
        <f t="shared" si="67"/>
        <v>0</v>
      </c>
      <c r="X105" s="156">
        <f t="shared" si="67"/>
        <v>0</v>
      </c>
      <c r="Y105" s="156">
        <f t="shared" si="67"/>
        <v>0</v>
      </c>
      <c r="Z105" s="156">
        <f t="shared" si="67"/>
        <v>0</v>
      </c>
      <c r="AA105" s="156"/>
    </row>
    <row r="106" spans="10:27" ht="12.75">
      <c r="J106" s="64" t="s">
        <v>47</v>
      </c>
      <c r="K106" s="65" t="e">
        <f>$F$103-K105</f>
        <v>#NUM!</v>
      </c>
      <c r="L106" s="65">
        <f aca="true" t="shared" si="68" ref="L106:Z106">IF(L103&lt;=$E$103,$F$103-L105,0)</f>
        <v>0</v>
      </c>
      <c r="M106" s="65">
        <f t="shared" si="68"/>
        <v>0</v>
      </c>
      <c r="N106" s="65">
        <f t="shared" si="68"/>
        <v>0</v>
      </c>
      <c r="O106" s="65">
        <f t="shared" si="68"/>
        <v>0</v>
      </c>
      <c r="P106" s="65">
        <f t="shared" si="68"/>
        <v>0</v>
      </c>
      <c r="Q106" s="65">
        <f t="shared" si="68"/>
        <v>0</v>
      </c>
      <c r="R106" s="65">
        <f t="shared" si="68"/>
        <v>0</v>
      </c>
      <c r="S106" s="65">
        <f t="shared" si="68"/>
        <v>0</v>
      </c>
      <c r="T106" s="65">
        <f t="shared" si="68"/>
        <v>0</v>
      </c>
      <c r="U106" s="65">
        <f t="shared" si="68"/>
        <v>0</v>
      </c>
      <c r="V106" s="65">
        <f t="shared" si="68"/>
        <v>0</v>
      </c>
      <c r="W106" s="65">
        <f t="shared" si="68"/>
        <v>0</v>
      </c>
      <c r="X106" s="65">
        <f t="shared" si="68"/>
        <v>0</v>
      </c>
      <c r="Y106" s="65">
        <f t="shared" si="68"/>
        <v>0</v>
      </c>
      <c r="Z106" s="65">
        <f t="shared" si="68"/>
        <v>0</v>
      </c>
      <c r="AA106" s="65"/>
    </row>
    <row r="107" spans="10:27" ht="25.5">
      <c r="J107" s="64" t="s">
        <v>48</v>
      </c>
      <c r="K107" s="59" t="e">
        <f>K104-K106</f>
        <v>#NUM!</v>
      </c>
      <c r="L107" s="59">
        <f aca="true" t="shared" si="69" ref="L107:Z107">IF(L103&lt;=$E$103,L104-L106,0)</f>
        <v>0</v>
      </c>
      <c r="M107" s="59">
        <f t="shared" si="69"/>
        <v>0</v>
      </c>
      <c r="N107" s="59">
        <f t="shared" si="69"/>
        <v>0</v>
      </c>
      <c r="O107" s="59">
        <f t="shared" si="69"/>
        <v>0</v>
      </c>
      <c r="P107" s="59">
        <f t="shared" si="69"/>
        <v>0</v>
      </c>
      <c r="Q107" s="59">
        <f t="shared" si="69"/>
        <v>0</v>
      </c>
      <c r="R107" s="59">
        <f t="shared" si="69"/>
        <v>0</v>
      </c>
      <c r="S107" s="59">
        <f t="shared" si="69"/>
        <v>0</v>
      </c>
      <c r="T107" s="59">
        <f t="shared" si="69"/>
        <v>0</v>
      </c>
      <c r="U107" s="59">
        <f t="shared" si="69"/>
        <v>0</v>
      </c>
      <c r="V107" s="59">
        <f t="shared" si="69"/>
        <v>0</v>
      </c>
      <c r="W107" s="59">
        <f t="shared" si="69"/>
        <v>0</v>
      </c>
      <c r="X107" s="59">
        <f t="shared" si="69"/>
        <v>0</v>
      </c>
      <c r="Y107" s="59">
        <f t="shared" si="69"/>
        <v>0</v>
      </c>
      <c r="Z107" s="59">
        <f t="shared" si="69"/>
        <v>0</v>
      </c>
      <c r="AA107" s="59"/>
    </row>
    <row r="108" ht="12.75"/>
    <row r="109" spans="1:43" s="5" customFormat="1" ht="25.5">
      <c r="A109" s="12" t="s">
        <v>60</v>
      </c>
      <c r="B109" s="13" t="s">
        <v>50</v>
      </c>
      <c r="C109" s="9" t="s">
        <v>0</v>
      </c>
      <c r="D109" s="9" t="s">
        <v>1</v>
      </c>
      <c r="E109" s="9" t="s">
        <v>103</v>
      </c>
      <c r="G109" s="20"/>
      <c r="I109" s="6"/>
      <c r="J109" s="16" t="s">
        <v>51</v>
      </c>
      <c r="K109" s="66"/>
      <c r="L109" s="128">
        <v>0</v>
      </c>
      <c r="M109" s="67">
        <f>L109</f>
        <v>0</v>
      </c>
      <c r="N109" s="67">
        <f aca="true" t="shared" si="70" ref="N109:Z109">M109</f>
        <v>0</v>
      </c>
      <c r="O109" s="67">
        <f t="shared" si="70"/>
        <v>0</v>
      </c>
      <c r="P109" s="67">
        <f t="shared" si="70"/>
        <v>0</v>
      </c>
      <c r="Q109" s="67">
        <f t="shared" si="70"/>
        <v>0</v>
      </c>
      <c r="R109" s="67">
        <f t="shared" si="70"/>
        <v>0</v>
      </c>
      <c r="S109" s="67">
        <f t="shared" si="70"/>
        <v>0</v>
      </c>
      <c r="T109" s="67">
        <f t="shared" si="70"/>
        <v>0</v>
      </c>
      <c r="U109" s="67">
        <f t="shared" si="70"/>
        <v>0</v>
      </c>
      <c r="V109" s="67">
        <f t="shared" si="70"/>
        <v>0</v>
      </c>
      <c r="W109" s="67">
        <f t="shared" si="70"/>
        <v>0</v>
      </c>
      <c r="X109" s="67">
        <f t="shared" si="70"/>
        <v>0</v>
      </c>
      <c r="Y109" s="67">
        <f t="shared" si="70"/>
        <v>0</v>
      </c>
      <c r="Z109" s="67">
        <f t="shared" si="70"/>
        <v>0</v>
      </c>
      <c r="AA109" s="67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</row>
    <row r="110" spans="1:27" ht="12.75">
      <c r="A110" s="24" t="s">
        <v>143</v>
      </c>
      <c r="B110" s="5" t="s">
        <v>53</v>
      </c>
      <c r="C110" s="113">
        <v>0</v>
      </c>
      <c r="D110" s="117">
        <v>0</v>
      </c>
      <c r="E110" s="19">
        <f aca="true" t="shared" si="71" ref="E110:E119">C110*D110</f>
        <v>0</v>
      </c>
      <c r="F110" s="5"/>
      <c r="G110" s="5"/>
      <c r="H110" s="5"/>
      <c r="I110" s="6"/>
      <c r="J110" s="7"/>
      <c r="K110" s="156">
        <f aca="true" t="shared" si="72" ref="K110:K120">E110</f>
        <v>0</v>
      </c>
      <c r="L110" s="156">
        <f aca="true" t="shared" si="73" ref="L110:Z110">K110*(1+L109)</f>
        <v>0</v>
      </c>
      <c r="M110" s="156">
        <f t="shared" si="73"/>
        <v>0</v>
      </c>
      <c r="N110" s="156">
        <f t="shared" si="73"/>
        <v>0</v>
      </c>
      <c r="O110" s="156">
        <f t="shared" si="73"/>
        <v>0</v>
      </c>
      <c r="P110" s="156">
        <f t="shared" si="73"/>
        <v>0</v>
      </c>
      <c r="Q110" s="156">
        <f t="shared" si="73"/>
        <v>0</v>
      </c>
      <c r="R110" s="156">
        <f t="shared" si="73"/>
        <v>0</v>
      </c>
      <c r="S110" s="156">
        <f t="shared" si="73"/>
        <v>0</v>
      </c>
      <c r="T110" s="156">
        <f t="shared" si="73"/>
        <v>0</v>
      </c>
      <c r="U110" s="156">
        <f t="shared" si="73"/>
        <v>0</v>
      </c>
      <c r="V110" s="156">
        <f t="shared" si="73"/>
        <v>0</v>
      </c>
      <c r="W110" s="156">
        <f t="shared" si="73"/>
        <v>0</v>
      </c>
      <c r="X110" s="156">
        <f t="shared" si="73"/>
        <v>0</v>
      </c>
      <c r="Y110" s="156">
        <f t="shared" si="73"/>
        <v>0</v>
      </c>
      <c r="Z110" s="156">
        <f t="shared" si="73"/>
        <v>0</v>
      </c>
      <c r="AA110" s="156"/>
    </row>
    <row r="111" spans="1:27" ht="12.75">
      <c r="A111" s="24" t="s">
        <v>144</v>
      </c>
      <c r="B111" s="5" t="s">
        <v>54</v>
      </c>
      <c r="C111" s="163">
        <v>0</v>
      </c>
      <c r="D111" s="129">
        <v>0</v>
      </c>
      <c r="E111" s="19">
        <f t="shared" si="71"/>
        <v>0</v>
      </c>
      <c r="F111" s="5"/>
      <c r="G111" s="5"/>
      <c r="H111" s="5"/>
      <c r="I111" s="6"/>
      <c r="J111" s="7"/>
      <c r="K111" s="156">
        <f t="shared" si="72"/>
        <v>0</v>
      </c>
      <c r="L111" s="156">
        <f aca="true" t="shared" si="74" ref="L111:Z111">K111*(1+L109)</f>
        <v>0</v>
      </c>
      <c r="M111" s="156">
        <f t="shared" si="74"/>
        <v>0</v>
      </c>
      <c r="N111" s="156">
        <f t="shared" si="74"/>
        <v>0</v>
      </c>
      <c r="O111" s="156">
        <f t="shared" si="74"/>
        <v>0</v>
      </c>
      <c r="P111" s="156">
        <f t="shared" si="74"/>
        <v>0</v>
      </c>
      <c r="Q111" s="156">
        <f t="shared" si="74"/>
        <v>0</v>
      </c>
      <c r="R111" s="156">
        <f t="shared" si="74"/>
        <v>0</v>
      </c>
      <c r="S111" s="156">
        <f t="shared" si="74"/>
        <v>0</v>
      </c>
      <c r="T111" s="156">
        <f t="shared" si="74"/>
        <v>0</v>
      </c>
      <c r="U111" s="156">
        <f t="shared" si="74"/>
        <v>0</v>
      </c>
      <c r="V111" s="156">
        <f t="shared" si="74"/>
        <v>0</v>
      </c>
      <c r="W111" s="156">
        <f t="shared" si="74"/>
        <v>0</v>
      </c>
      <c r="X111" s="156">
        <f t="shared" si="74"/>
        <v>0</v>
      </c>
      <c r="Y111" s="156">
        <f t="shared" si="74"/>
        <v>0</v>
      </c>
      <c r="Z111" s="156">
        <f t="shared" si="74"/>
        <v>0</v>
      </c>
      <c r="AA111" s="156"/>
    </row>
    <row r="112" spans="1:27" ht="12.75">
      <c r="A112" s="24" t="s">
        <v>145</v>
      </c>
      <c r="B112" s="5" t="s">
        <v>181</v>
      </c>
      <c r="C112" s="122">
        <v>0</v>
      </c>
      <c r="D112" s="182">
        <v>0</v>
      </c>
      <c r="E112" s="19">
        <f t="shared" si="71"/>
        <v>0</v>
      </c>
      <c r="F112" s="5"/>
      <c r="G112" s="5"/>
      <c r="H112" s="5"/>
      <c r="I112" s="6"/>
      <c r="J112" s="7"/>
      <c r="K112" s="156">
        <f t="shared" si="72"/>
        <v>0</v>
      </c>
      <c r="L112" s="156">
        <f aca="true" t="shared" si="75" ref="L112:Z112">K112*(1+L109)</f>
        <v>0</v>
      </c>
      <c r="M112" s="156">
        <f t="shared" si="75"/>
        <v>0</v>
      </c>
      <c r="N112" s="156">
        <f t="shared" si="75"/>
        <v>0</v>
      </c>
      <c r="O112" s="156">
        <f t="shared" si="75"/>
        <v>0</v>
      </c>
      <c r="P112" s="156">
        <f t="shared" si="75"/>
        <v>0</v>
      </c>
      <c r="Q112" s="156">
        <f t="shared" si="75"/>
        <v>0</v>
      </c>
      <c r="R112" s="156">
        <f t="shared" si="75"/>
        <v>0</v>
      </c>
      <c r="S112" s="156">
        <f t="shared" si="75"/>
        <v>0</v>
      </c>
      <c r="T112" s="156">
        <f t="shared" si="75"/>
        <v>0</v>
      </c>
      <c r="U112" s="156">
        <f t="shared" si="75"/>
        <v>0</v>
      </c>
      <c r="V112" s="156">
        <f t="shared" si="75"/>
        <v>0</v>
      </c>
      <c r="W112" s="156">
        <f t="shared" si="75"/>
        <v>0</v>
      </c>
      <c r="X112" s="156">
        <f t="shared" si="75"/>
        <v>0</v>
      </c>
      <c r="Y112" s="156">
        <f t="shared" si="75"/>
        <v>0</v>
      </c>
      <c r="Z112" s="156">
        <f t="shared" si="75"/>
        <v>0</v>
      </c>
      <c r="AA112" s="156"/>
    </row>
    <row r="113" spans="1:27" ht="12.75">
      <c r="A113" s="24" t="s">
        <v>146</v>
      </c>
      <c r="B113" s="5" t="s">
        <v>55</v>
      </c>
      <c r="C113" s="122">
        <v>0</v>
      </c>
      <c r="D113" s="167">
        <v>0</v>
      </c>
      <c r="E113" s="19">
        <f>C113*D113</f>
        <v>0</v>
      </c>
      <c r="F113" s="5"/>
      <c r="G113" s="5"/>
      <c r="H113" s="5"/>
      <c r="I113" s="6"/>
      <c r="J113" s="7"/>
      <c r="K113" s="156">
        <f>E113</f>
        <v>0</v>
      </c>
      <c r="L113" s="156">
        <f>K113*(1+L109)</f>
        <v>0</v>
      </c>
      <c r="M113" s="156">
        <f aca="true" t="shared" si="76" ref="M113:Z113">L113*(1+M109)</f>
        <v>0</v>
      </c>
      <c r="N113" s="156">
        <f t="shared" si="76"/>
        <v>0</v>
      </c>
      <c r="O113" s="156">
        <f t="shared" si="76"/>
        <v>0</v>
      </c>
      <c r="P113" s="156">
        <f t="shared" si="76"/>
        <v>0</v>
      </c>
      <c r="Q113" s="156">
        <f t="shared" si="76"/>
        <v>0</v>
      </c>
      <c r="R113" s="156">
        <f t="shared" si="76"/>
        <v>0</v>
      </c>
      <c r="S113" s="156">
        <f t="shared" si="76"/>
        <v>0</v>
      </c>
      <c r="T113" s="156">
        <f t="shared" si="76"/>
        <v>0</v>
      </c>
      <c r="U113" s="156">
        <f t="shared" si="76"/>
        <v>0</v>
      </c>
      <c r="V113" s="156">
        <f t="shared" si="76"/>
        <v>0</v>
      </c>
      <c r="W113" s="156">
        <f t="shared" si="76"/>
        <v>0</v>
      </c>
      <c r="X113" s="156">
        <f t="shared" si="76"/>
        <v>0</v>
      </c>
      <c r="Y113" s="156">
        <f t="shared" si="76"/>
        <v>0</v>
      </c>
      <c r="Z113" s="156">
        <f t="shared" si="76"/>
        <v>0</v>
      </c>
      <c r="AA113" s="156"/>
    </row>
    <row r="114" spans="1:27" ht="12.75">
      <c r="A114" s="24" t="s">
        <v>147</v>
      </c>
      <c r="B114" s="5" t="s">
        <v>56</v>
      </c>
      <c r="C114" s="164">
        <v>0</v>
      </c>
      <c r="D114" s="165">
        <v>0</v>
      </c>
      <c r="E114" s="19">
        <f t="shared" si="71"/>
        <v>0</v>
      </c>
      <c r="F114" s="5"/>
      <c r="G114" s="5"/>
      <c r="H114" s="5"/>
      <c r="I114" s="6"/>
      <c r="J114" s="7"/>
      <c r="K114" s="156">
        <f t="shared" si="72"/>
        <v>0</v>
      </c>
      <c r="L114" s="156">
        <f aca="true" t="shared" si="77" ref="L114:Z114">K114*(1+L109)</f>
        <v>0</v>
      </c>
      <c r="M114" s="156">
        <f t="shared" si="77"/>
        <v>0</v>
      </c>
      <c r="N114" s="156">
        <f t="shared" si="77"/>
        <v>0</v>
      </c>
      <c r="O114" s="156">
        <f t="shared" si="77"/>
        <v>0</v>
      </c>
      <c r="P114" s="156">
        <f t="shared" si="77"/>
        <v>0</v>
      </c>
      <c r="Q114" s="156">
        <f t="shared" si="77"/>
        <v>0</v>
      </c>
      <c r="R114" s="156">
        <f t="shared" si="77"/>
        <v>0</v>
      </c>
      <c r="S114" s="156">
        <f t="shared" si="77"/>
        <v>0</v>
      </c>
      <c r="T114" s="156">
        <f t="shared" si="77"/>
        <v>0</v>
      </c>
      <c r="U114" s="156">
        <f t="shared" si="77"/>
        <v>0</v>
      </c>
      <c r="V114" s="156">
        <f t="shared" si="77"/>
        <v>0</v>
      </c>
      <c r="W114" s="156">
        <f t="shared" si="77"/>
        <v>0</v>
      </c>
      <c r="X114" s="156">
        <f t="shared" si="77"/>
        <v>0</v>
      </c>
      <c r="Y114" s="156">
        <f t="shared" si="77"/>
        <v>0</v>
      </c>
      <c r="Z114" s="156">
        <f t="shared" si="77"/>
        <v>0</v>
      </c>
      <c r="AA114" s="156"/>
    </row>
    <row r="115" spans="1:27" ht="12.75">
      <c r="A115" s="24" t="s">
        <v>148</v>
      </c>
      <c r="B115" s="5" t="s">
        <v>185</v>
      </c>
      <c r="C115" s="168">
        <v>0</v>
      </c>
      <c r="D115" s="125">
        <v>0</v>
      </c>
      <c r="E115" s="19">
        <f t="shared" si="71"/>
        <v>0</v>
      </c>
      <c r="F115" s="5"/>
      <c r="G115" s="5"/>
      <c r="H115" s="5"/>
      <c r="I115" s="6"/>
      <c r="J115" s="7"/>
      <c r="K115" s="156">
        <f>E115</f>
        <v>0</v>
      </c>
      <c r="L115" s="156">
        <f aca="true" t="shared" si="78" ref="L115:Z115">K115*(1+L109)</f>
        <v>0</v>
      </c>
      <c r="M115" s="156">
        <f t="shared" si="78"/>
        <v>0</v>
      </c>
      <c r="N115" s="156">
        <f t="shared" si="78"/>
        <v>0</v>
      </c>
      <c r="O115" s="156">
        <f t="shared" si="78"/>
        <v>0</v>
      </c>
      <c r="P115" s="156">
        <f t="shared" si="78"/>
        <v>0</v>
      </c>
      <c r="Q115" s="156">
        <f t="shared" si="78"/>
        <v>0</v>
      </c>
      <c r="R115" s="156">
        <f t="shared" si="78"/>
        <v>0</v>
      </c>
      <c r="S115" s="156">
        <f t="shared" si="78"/>
        <v>0</v>
      </c>
      <c r="T115" s="156">
        <f t="shared" si="78"/>
        <v>0</v>
      </c>
      <c r="U115" s="156">
        <f t="shared" si="78"/>
        <v>0</v>
      </c>
      <c r="V115" s="156">
        <f t="shared" si="78"/>
        <v>0</v>
      </c>
      <c r="W115" s="156">
        <f t="shared" si="78"/>
        <v>0</v>
      </c>
      <c r="X115" s="156">
        <f t="shared" si="78"/>
        <v>0</v>
      </c>
      <c r="Y115" s="156">
        <f t="shared" si="78"/>
        <v>0</v>
      </c>
      <c r="Z115" s="156">
        <f t="shared" si="78"/>
        <v>0</v>
      </c>
      <c r="AA115" s="156"/>
    </row>
    <row r="116" spans="1:27" ht="12.75">
      <c r="A116" s="24" t="s">
        <v>149</v>
      </c>
      <c r="B116" s="5" t="s">
        <v>57</v>
      </c>
      <c r="C116" s="163">
        <v>0</v>
      </c>
      <c r="D116" s="129">
        <v>0</v>
      </c>
      <c r="E116" s="19">
        <f t="shared" si="71"/>
        <v>0</v>
      </c>
      <c r="F116" s="5"/>
      <c r="G116" s="5"/>
      <c r="H116" s="5"/>
      <c r="I116" s="6"/>
      <c r="J116" s="7"/>
      <c r="K116" s="156">
        <f t="shared" si="72"/>
        <v>0</v>
      </c>
      <c r="L116" s="156">
        <f aca="true" t="shared" si="79" ref="L116:Z116">K116*(1+L109)</f>
        <v>0</v>
      </c>
      <c r="M116" s="156">
        <f t="shared" si="79"/>
        <v>0</v>
      </c>
      <c r="N116" s="156">
        <f t="shared" si="79"/>
        <v>0</v>
      </c>
      <c r="O116" s="156">
        <f t="shared" si="79"/>
        <v>0</v>
      </c>
      <c r="P116" s="156">
        <f t="shared" si="79"/>
        <v>0</v>
      </c>
      <c r="Q116" s="156">
        <f t="shared" si="79"/>
        <v>0</v>
      </c>
      <c r="R116" s="156">
        <f t="shared" si="79"/>
        <v>0</v>
      </c>
      <c r="S116" s="156">
        <f t="shared" si="79"/>
        <v>0</v>
      </c>
      <c r="T116" s="156">
        <f t="shared" si="79"/>
        <v>0</v>
      </c>
      <c r="U116" s="156">
        <f t="shared" si="79"/>
        <v>0</v>
      </c>
      <c r="V116" s="156">
        <f t="shared" si="79"/>
        <v>0</v>
      </c>
      <c r="W116" s="156">
        <f t="shared" si="79"/>
        <v>0</v>
      </c>
      <c r="X116" s="156">
        <f t="shared" si="79"/>
        <v>0</v>
      </c>
      <c r="Y116" s="156">
        <f t="shared" si="79"/>
        <v>0</v>
      </c>
      <c r="Z116" s="156">
        <f t="shared" si="79"/>
        <v>0</v>
      </c>
      <c r="AA116" s="156"/>
    </row>
    <row r="117" spans="1:27" ht="12.75">
      <c r="A117" s="24" t="s">
        <v>150</v>
      </c>
      <c r="B117" s="5" t="s">
        <v>184</v>
      </c>
      <c r="C117" s="124">
        <v>0</v>
      </c>
      <c r="D117" s="123">
        <v>0</v>
      </c>
      <c r="E117" s="19">
        <f t="shared" si="71"/>
        <v>0</v>
      </c>
      <c r="F117" s="5"/>
      <c r="G117" s="5"/>
      <c r="H117" s="5"/>
      <c r="I117" s="6"/>
      <c r="J117" s="7"/>
      <c r="K117" s="156">
        <f t="shared" si="72"/>
        <v>0</v>
      </c>
      <c r="L117" s="156">
        <f aca="true" t="shared" si="80" ref="L117:Z117">K117*(1+L109)</f>
        <v>0</v>
      </c>
      <c r="M117" s="156">
        <f t="shared" si="80"/>
        <v>0</v>
      </c>
      <c r="N117" s="156">
        <f t="shared" si="80"/>
        <v>0</v>
      </c>
      <c r="O117" s="156">
        <f t="shared" si="80"/>
        <v>0</v>
      </c>
      <c r="P117" s="156">
        <f t="shared" si="80"/>
        <v>0</v>
      </c>
      <c r="Q117" s="156">
        <f t="shared" si="80"/>
        <v>0</v>
      </c>
      <c r="R117" s="156">
        <f t="shared" si="80"/>
        <v>0</v>
      </c>
      <c r="S117" s="156">
        <f t="shared" si="80"/>
        <v>0</v>
      </c>
      <c r="T117" s="156">
        <f t="shared" si="80"/>
        <v>0</v>
      </c>
      <c r="U117" s="156">
        <f t="shared" si="80"/>
        <v>0</v>
      </c>
      <c r="V117" s="156">
        <f t="shared" si="80"/>
        <v>0</v>
      </c>
      <c r="W117" s="156">
        <f t="shared" si="80"/>
        <v>0</v>
      </c>
      <c r="X117" s="156">
        <f t="shared" si="80"/>
        <v>0</v>
      </c>
      <c r="Y117" s="156">
        <f t="shared" si="80"/>
        <v>0</v>
      </c>
      <c r="Z117" s="156">
        <f t="shared" si="80"/>
        <v>0</v>
      </c>
      <c r="AA117" s="156"/>
    </row>
    <row r="118" spans="1:27" ht="12.75">
      <c r="A118" s="166" t="s">
        <v>180</v>
      </c>
      <c r="B118" s="5" t="s">
        <v>58</v>
      </c>
      <c r="C118" s="163">
        <v>0</v>
      </c>
      <c r="D118" s="129">
        <v>0</v>
      </c>
      <c r="E118" s="19">
        <f t="shared" si="71"/>
        <v>0</v>
      </c>
      <c r="F118" s="5"/>
      <c r="G118" s="5"/>
      <c r="H118" s="5"/>
      <c r="I118" s="6"/>
      <c r="J118" s="7"/>
      <c r="K118" s="156">
        <f t="shared" si="72"/>
        <v>0</v>
      </c>
      <c r="L118" s="156">
        <f aca="true" t="shared" si="81" ref="L118:Z118">K118*(1+L109)</f>
        <v>0</v>
      </c>
      <c r="M118" s="156">
        <f t="shared" si="81"/>
        <v>0</v>
      </c>
      <c r="N118" s="156">
        <f t="shared" si="81"/>
        <v>0</v>
      </c>
      <c r="O118" s="156">
        <f t="shared" si="81"/>
        <v>0</v>
      </c>
      <c r="P118" s="156">
        <f t="shared" si="81"/>
        <v>0</v>
      </c>
      <c r="Q118" s="156">
        <f t="shared" si="81"/>
        <v>0</v>
      </c>
      <c r="R118" s="156">
        <f t="shared" si="81"/>
        <v>0</v>
      </c>
      <c r="S118" s="156">
        <f t="shared" si="81"/>
        <v>0</v>
      </c>
      <c r="T118" s="156">
        <f t="shared" si="81"/>
        <v>0</v>
      </c>
      <c r="U118" s="156">
        <f t="shared" si="81"/>
        <v>0</v>
      </c>
      <c r="V118" s="156">
        <f t="shared" si="81"/>
        <v>0</v>
      </c>
      <c r="W118" s="156">
        <f t="shared" si="81"/>
        <v>0</v>
      </c>
      <c r="X118" s="156">
        <f t="shared" si="81"/>
        <v>0</v>
      </c>
      <c r="Y118" s="156">
        <f t="shared" si="81"/>
        <v>0</v>
      </c>
      <c r="Z118" s="156">
        <f t="shared" si="81"/>
        <v>0</v>
      </c>
      <c r="AA118" s="156"/>
    </row>
    <row r="119" spans="1:27" ht="12.75">
      <c r="A119" s="17" t="s">
        <v>186</v>
      </c>
      <c r="B119" s="5" t="s">
        <v>188</v>
      </c>
      <c r="C119" s="163">
        <v>0</v>
      </c>
      <c r="D119" s="129">
        <v>0</v>
      </c>
      <c r="E119" s="19">
        <f t="shared" si="71"/>
        <v>0</v>
      </c>
      <c r="F119" s="5"/>
      <c r="G119" s="5"/>
      <c r="H119" s="5"/>
      <c r="I119" s="6"/>
      <c r="J119" s="7"/>
      <c r="K119" s="156">
        <f>E119</f>
        <v>0</v>
      </c>
      <c r="L119" s="156">
        <f aca="true" t="shared" si="82" ref="L119:Z119">K119*(1+L109)</f>
        <v>0</v>
      </c>
      <c r="M119" s="156">
        <f t="shared" si="82"/>
        <v>0</v>
      </c>
      <c r="N119" s="156">
        <f t="shared" si="82"/>
        <v>0</v>
      </c>
      <c r="O119" s="156">
        <f t="shared" si="82"/>
        <v>0</v>
      </c>
      <c r="P119" s="156">
        <f t="shared" si="82"/>
        <v>0</v>
      </c>
      <c r="Q119" s="156">
        <f t="shared" si="82"/>
        <v>0</v>
      </c>
      <c r="R119" s="156">
        <f t="shared" si="82"/>
        <v>0</v>
      </c>
      <c r="S119" s="156">
        <f t="shared" si="82"/>
        <v>0</v>
      </c>
      <c r="T119" s="156">
        <f t="shared" si="82"/>
        <v>0</v>
      </c>
      <c r="U119" s="156">
        <f t="shared" si="82"/>
        <v>0</v>
      </c>
      <c r="V119" s="156">
        <f t="shared" si="82"/>
        <v>0</v>
      </c>
      <c r="W119" s="156">
        <f t="shared" si="82"/>
        <v>0</v>
      </c>
      <c r="X119" s="156">
        <f t="shared" si="82"/>
        <v>0</v>
      </c>
      <c r="Y119" s="156">
        <f t="shared" si="82"/>
        <v>0</v>
      </c>
      <c r="Z119" s="156">
        <f t="shared" si="82"/>
        <v>0</v>
      </c>
      <c r="AA119" s="156"/>
    </row>
    <row r="120" spans="1:27" ht="12.75">
      <c r="A120" s="17" t="s">
        <v>187</v>
      </c>
      <c r="B120" s="5" t="s">
        <v>59</v>
      </c>
      <c r="C120" s="129">
        <v>0</v>
      </c>
      <c r="D120" s="118" t="s">
        <v>80</v>
      </c>
      <c r="E120" s="19">
        <f>C120*35.79</f>
        <v>0</v>
      </c>
      <c r="F120" s="5"/>
      <c r="G120" s="5"/>
      <c r="H120" s="5"/>
      <c r="I120" s="6"/>
      <c r="J120" s="7"/>
      <c r="K120" s="156">
        <f t="shared" si="72"/>
        <v>0</v>
      </c>
      <c r="L120" s="156">
        <f aca="true" t="shared" si="83" ref="L120:Z120">K120*(1+L109)</f>
        <v>0</v>
      </c>
      <c r="M120" s="156">
        <f t="shared" si="83"/>
        <v>0</v>
      </c>
      <c r="N120" s="156">
        <f t="shared" si="83"/>
        <v>0</v>
      </c>
      <c r="O120" s="156">
        <f t="shared" si="83"/>
        <v>0</v>
      </c>
      <c r="P120" s="156">
        <f t="shared" si="83"/>
        <v>0</v>
      </c>
      <c r="Q120" s="156">
        <f t="shared" si="83"/>
        <v>0</v>
      </c>
      <c r="R120" s="156">
        <f t="shared" si="83"/>
        <v>0</v>
      </c>
      <c r="S120" s="156">
        <f t="shared" si="83"/>
        <v>0</v>
      </c>
      <c r="T120" s="156">
        <f t="shared" si="83"/>
        <v>0</v>
      </c>
      <c r="U120" s="156">
        <f t="shared" si="83"/>
        <v>0</v>
      </c>
      <c r="V120" s="156">
        <f t="shared" si="83"/>
        <v>0</v>
      </c>
      <c r="W120" s="156">
        <f t="shared" si="83"/>
        <v>0</v>
      </c>
      <c r="X120" s="156">
        <f t="shared" si="83"/>
        <v>0</v>
      </c>
      <c r="Y120" s="156">
        <f t="shared" si="83"/>
        <v>0</v>
      </c>
      <c r="Z120" s="156">
        <f t="shared" si="83"/>
        <v>0</v>
      </c>
      <c r="AA120" s="156"/>
    </row>
    <row r="121" spans="1:27" s="23" customFormat="1" ht="12.75">
      <c r="A121" s="131"/>
      <c r="B121" s="23" t="s">
        <v>93</v>
      </c>
      <c r="C121" s="132"/>
      <c r="D121" s="157"/>
      <c r="E121" s="132">
        <f>SUM(E110:E120)</f>
        <v>0</v>
      </c>
      <c r="I121" s="133"/>
      <c r="J121" s="102"/>
      <c r="K121" s="158">
        <f aca="true" t="shared" si="84" ref="K121:Z121">SUM(K110:K120)</f>
        <v>0</v>
      </c>
      <c r="L121" s="158">
        <f t="shared" si="84"/>
        <v>0</v>
      </c>
      <c r="M121" s="158">
        <f t="shared" si="84"/>
        <v>0</v>
      </c>
      <c r="N121" s="158">
        <f t="shared" si="84"/>
        <v>0</v>
      </c>
      <c r="O121" s="158">
        <f t="shared" si="84"/>
        <v>0</v>
      </c>
      <c r="P121" s="158">
        <f t="shared" si="84"/>
        <v>0</v>
      </c>
      <c r="Q121" s="158">
        <f t="shared" si="84"/>
        <v>0</v>
      </c>
      <c r="R121" s="158">
        <f t="shared" si="84"/>
        <v>0</v>
      </c>
      <c r="S121" s="158">
        <f t="shared" si="84"/>
        <v>0</v>
      </c>
      <c r="T121" s="158">
        <f t="shared" si="84"/>
        <v>0</v>
      </c>
      <c r="U121" s="158">
        <f t="shared" si="84"/>
        <v>0</v>
      </c>
      <c r="V121" s="158">
        <f t="shared" si="84"/>
        <v>0</v>
      </c>
      <c r="W121" s="158">
        <f t="shared" si="84"/>
        <v>0</v>
      </c>
      <c r="X121" s="158">
        <f t="shared" si="84"/>
        <v>0</v>
      </c>
      <c r="Y121" s="158">
        <f t="shared" si="84"/>
        <v>0</v>
      </c>
      <c r="Z121" s="158">
        <f t="shared" si="84"/>
        <v>0</v>
      </c>
      <c r="AA121" s="158"/>
    </row>
    <row r="122" spans="1:20" ht="12.75">
      <c r="A122" s="24"/>
      <c r="C122" s="55"/>
      <c r="D122" s="68"/>
      <c r="E122" s="52"/>
      <c r="F122" s="52"/>
      <c r="G122" s="52"/>
      <c r="H122" s="51"/>
      <c r="I122" s="56"/>
      <c r="K122" s="51"/>
      <c r="L122" s="51"/>
      <c r="M122" s="51"/>
      <c r="N122" s="51"/>
      <c r="O122" s="51"/>
      <c r="P122" s="51"/>
      <c r="Q122" s="51"/>
      <c r="R122" s="51"/>
      <c r="S122" s="51"/>
      <c r="T122" s="51"/>
    </row>
    <row r="123" ht="12.75">
      <c r="A123" s="24"/>
    </row>
    <row r="124" spans="1:32" ht="12.75">
      <c r="A124" s="24"/>
      <c r="F124" s="5"/>
      <c r="H124" s="5"/>
      <c r="I124" s="6"/>
      <c r="K124" s="6"/>
      <c r="L124" s="5"/>
      <c r="M124" s="70"/>
      <c r="N124" s="70"/>
      <c r="O124" s="70"/>
      <c r="P124" s="70"/>
      <c r="Q124" s="70"/>
      <c r="R124" s="11"/>
      <c r="S124" s="41"/>
      <c r="T124" s="5"/>
      <c r="U124" s="5"/>
      <c r="V124" s="5"/>
      <c r="W124" s="5"/>
      <c r="X124" s="6"/>
      <c r="Y124" s="71"/>
      <c r="Z124" s="6"/>
      <c r="AA124" s="5"/>
      <c r="AB124" s="70"/>
      <c r="AC124" s="70"/>
      <c r="AD124" s="70"/>
      <c r="AE124" s="70"/>
      <c r="AF124" s="70"/>
    </row>
    <row r="125" spans="1:43" s="5" customFormat="1" ht="12.75">
      <c r="A125" s="12" t="s">
        <v>62</v>
      </c>
      <c r="B125" s="13" t="s">
        <v>63</v>
      </c>
      <c r="C125" s="9" t="s">
        <v>61</v>
      </c>
      <c r="D125" s="9" t="s">
        <v>89</v>
      </c>
      <c r="E125" s="9" t="s">
        <v>4</v>
      </c>
      <c r="I125" s="6"/>
      <c r="J125" s="16" t="s">
        <v>51</v>
      </c>
      <c r="L125" s="128">
        <v>0</v>
      </c>
      <c r="M125" s="67">
        <f>L125</f>
        <v>0</v>
      </c>
      <c r="N125" s="67">
        <f aca="true" t="shared" si="85" ref="N125:Z125">M125</f>
        <v>0</v>
      </c>
      <c r="O125" s="67">
        <f t="shared" si="85"/>
        <v>0</v>
      </c>
      <c r="P125" s="67">
        <f t="shared" si="85"/>
        <v>0</v>
      </c>
      <c r="Q125" s="67">
        <f t="shared" si="85"/>
        <v>0</v>
      </c>
      <c r="R125" s="67">
        <f t="shared" si="85"/>
        <v>0</v>
      </c>
      <c r="S125" s="67">
        <f t="shared" si="85"/>
        <v>0</v>
      </c>
      <c r="T125" s="67">
        <f t="shared" si="85"/>
        <v>0</v>
      </c>
      <c r="U125" s="67">
        <f t="shared" si="85"/>
        <v>0</v>
      </c>
      <c r="V125" s="67">
        <f t="shared" si="85"/>
        <v>0</v>
      </c>
      <c r="W125" s="67">
        <f t="shared" si="85"/>
        <v>0</v>
      </c>
      <c r="X125" s="67">
        <f t="shared" si="85"/>
        <v>0</v>
      </c>
      <c r="Y125" s="67">
        <f t="shared" si="85"/>
        <v>0</v>
      </c>
      <c r="Z125" s="67">
        <f t="shared" si="85"/>
        <v>0</v>
      </c>
      <c r="AA125" s="67"/>
      <c r="AB125" s="20"/>
      <c r="AC125" s="20"/>
      <c r="AD125" s="20"/>
      <c r="AE125" s="20"/>
      <c r="AF125" s="20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</row>
    <row r="126" spans="1:27" ht="12.75">
      <c r="A126" s="24"/>
      <c r="B126" s="13" t="s">
        <v>64</v>
      </c>
      <c r="C126" s="129">
        <v>0</v>
      </c>
      <c r="D126" s="129">
        <v>0</v>
      </c>
      <c r="E126" s="25">
        <f>C126+D126</f>
        <v>0</v>
      </c>
      <c r="F126" s="5"/>
      <c r="G126" s="5"/>
      <c r="H126" s="5"/>
      <c r="I126" s="6"/>
      <c r="J126" s="7"/>
      <c r="K126" s="156">
        <f>E126</f>
        <v>0</v>
      </c>
      <c r="L126" s="156">
        <f aca="true" t="shared" si="86" ref="L126:Z126">K126*(1+L125)</f>
        <v>0</v>
      </c>
      <c r="M126" s="156">
        <f t="shared" si="86"/>
        <v>0</v>
      </c>
      <c r="N126" s="156">
        <f t="shared" si="86"/>
        <v>0</v>
      </c>
      <c r="O126" s="156">
        <f t="shared" si="86"/>
        <v>0</v>
      </c>
      <c r="P126" s="156">
        <f t="shared" si="86"/>
        <v>0</v>
      </c>
      <c r="Q126" s="156">
        <f t="shared" si="86"/>
        <v>0</v>
      </c>
      <c r="R126" s="156">
        <f t="shared" si="86"/>
        <v>0</v>
      </c>
      <c r="S126" s="156">
        <f t="shared" si="86"/>
        <v>0</v>
      </c>
      <c r="T126" s="156">
        <f t="shared" si="86"/>
        <v>0</v>
      </c>
      <c r="U126" s="156">
        <f t="shared" si="86"/>
        <v>0</v>
      </c>
      <c r="V126" s="156">
        <f t="shared" si="86"/>
        <v>0</v>
      </c>
      <c r="W126" s="156">
        <f t="shared" si="86"/>
        <v>0</v>
      </c>
      <c r="X126" s="156">
        <f t="shared" si="86"/>
        <v>0</v>
      </c>
      <c r="Y126" s="156">
        <f t="shared" si="86"/>
        <v>0</v>
      </c>
      <c r="Z126" s="156">
        <f t="shared" si="86"/>
        <v>0</v>
      </c>
      <c r="AA126" s="156"/>
    </row>
    <row r="127" spans="1:20" s="5" customFormat="1" ht="12.75">
      <c r="A127" s="17"/>
      <c r="C127" s="60"/>
      <c r="D127" s="20"/>
      <c r="I127" s="6"/>
      <c r="J127" s="7"/>
      <c r="O127" s="20"/>
      <c r="P127" s="20"/>
      <c r="Q127" s="20"/>
      <c r="R127" s="20"/>
      <c r="S127" s="20"/>
      <c r="T127" s="20"/>
    </row>
    <row r="128" spans="1:55" s="5" customFormat="1" ht="12.75">
      <c r="A128" s="12" t="s">
        <v>65</v>
      </c>
      <c r="B128" s="175" t="s">
        <v>196</v>
      </c>
      <c r="C128"/>
      <c r="D128"/>
      <c r="E128"/>
      <c r="F128"/>
      <c r="G128"/>
      <c r="H128"/>
      <c r="I128" s="63"/>
      <c r="J128" s="16" t="s">
        <v>66</v>
      </c>
      <c r="K128" s="72"/>
      <c r="L128" s="107">
        <v>0</v>
      </c>
      <c r="M128" s="31">
        <f>L128</f>
        <v>0</v>
      </c>
      <c r="N128" s="31">
        <f aca="true" t="shared" si="87" ref="N128:Z128">M128</f>
        <v>0</v>
      </c>
      <c r="O128" s="31">
        <f t="shared" si="87"/>
        <v>0</v>
      </c>
      <c r="P128" s="31">
        <f t="shared" si="87"/>
        <v>0</v>
      </c>
      <c r="Q128" s="31">
        <f t="shared" si="87"/>
        <v>0</v>
      </c>
      <c r="R128" s="31">
        <f t="shared" si="87"/>
        <v>0</v>
      </c>
      <c r="S128" s="31">
        <f t="shared" si="87"/>
        <v>0</v>
      </c>
      <c r="T128" s="31">
        <f t="shared" si="87"/>
        <v>0</v>
      </c>
      <c r="U128" s="31">
        <f t="shared" si="87"/>
        <v>0</v>
      </c>
      <c r="V128" s="31">
        <f t="shared" si="87"/>
        <v>0</v>
      </c>
      <c r="W128" s="31">
        <f t="shared" si="87"/>
        <v>0</v>
      </c>
      <c r="X128" s="31">
        <f t="shared" si="87"/>
        <v>0</v>
      </c>
      <c r="Y128" s="31">
        <f t="shared" si="87"/>
        <v>0</v>
      </c>
      <c r="Z128" s="31">
        <f t="shared" si="87"/>
        <v>0</v>
      </c>
      <c r="AA128" s="31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1:44" s="5" customFormat="1" ht="12.75">
      <c r="A129" s="17" t="s">
        <v>67</v>
      </c>
      <c r="B129" s="5" t="s">
        <v>104</v>
      </c>
      <c r="C129" s="74"/>
      <c r="D129"/>
      <c r="E129"/>
      <c r="F129"/>
      <c r="G129"/>
      <c r="H129"/>
      <c r="I129" s="63"/>
      <c r="J129" s="69"/>
      <c r="K129" s="75">
        <f>K31</f>
        <v>0</v>
      </c>
      <c r="L129" s="75">
        <f aca="true" t="shared" si="88" ref="L129:Z129">K129-(K129*L128)</f>
        <v>0</v>
      </c>
      <c r="M129" s="75">
        <f t="shared" si="88"/>
        <v>0</v>
      </c>
      <c r="N129" s="75">
        <f t="shared" si="88"/>
        <v>0</v>
      </c>
      <c r="O129" s="75">
        <f t="shared" si="88"/>
        <v>0</v>
      </c>
      <c r="P129" s="75">
        <f t="shared" si="88"/>
        <v>0</v>
      </c>
      <c r="Q129" s="75">
        <f t="shared" si="88"/>
        <v>0</v>
      </c>
      <c r="R129" s="75">
        <f t="shared" si="88"/>
        <v>0</v>
      </c>
      <c r="S129" s="75">
        <f t="shared" si="88"/>
        <v>0</v>
      </c>
      <c r="T129" s="75">
        <f t="shared" si="88"/>
        <v>0</v>
      </c>
      <c r="U129" s="75">
        <f t="shared" si="88"/>
        <v>0</v>
      </c>
      <c r="V129" s="75">
        <f t="shared" si="88"/>
        <v>0</v>
      </c>
      <c r="W129" s="75">
        <f t="shared" si="88"/>
        <v>0</v>
      </c>
      <c r="X129" s="75">
        <f t="shared" si="88"/>
        <v>0</v>
      </c>
      <c r="Y129" s="75">
        <f t="shared" si="88"/>
        <v>0</v>
      </c>
      <c r="Z129" s="75">
        <f t="shared" si="88"/>
        <v>0</v>
      </c>
      <c r="AA129" s="75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</row>
    <row r="130" spans="1:44" s="5" customFormat="1" ht="12.75">
      <c r="A130" s="17" t="s">
        <v>68</v>
      </c>
      <c r="B130" s="5" t="s">
        <v>197</v>
      </c>
      <c r="C130" s="77"/>
      <c r="D130"/>
      <c r="E130"/>
      <c r="F130"/>
      <c r="G130"/>
      <c r="H130"/>
      <c r="I130" s="63"/>
      <c r="J130" s="69"/>
      <c r="K130" s="78">
        <f>K32</f>
        <v>0</v>
      </c>
      <c r="L130" s="78">
        <f aca="true" t="shared" si="89" ref="L130:Z130">K130</f>
        <v>0</v>
      </c>
      <c r="M130" s="78">
        <f t="shared" si="89"/>
        <v>0</v>
      </c>
      <c r="N130" s="78">
        <f t="shared" si="89"/>
        <v>0</v>
      </c>
      <c r="O130" s="78">
        <f t="shared" si="89"/>
        <v>0</v>
      </c>
      <c r="P130" s="78">
        <f t="shared" si="89"/>
        <v>0</v>
      </c>
      <c r="Q130" s="78">
        <f t="shared" si="89"/>
        <v>0</v>
      </c>
      <c r="R130" s="78">
        <f t="shared" si="89"/>
        <v>0</v>
      </c>
      <c r="S130" s="78">
        <f t="shared" si="89"/>
        <v>0</v>
      </c>
      <c r="T130" s="78">
        <f t="shared" si="89"/>
        <v>0</v>
      </c>
      <c r="U130" s="78">
        <f t="shared" si="89"/>
        <v>0</v>
      </c>
      <c r="V130" s="78">
        <f t="shared" si="89"/>
        <v>0</v>
      </c>
      <c r="W130" s="78">
        <f t="shared" si="89"/>
        <v>0</v>
      </c>
      <c r="X130" s="78">
        <f t="shared" si="89"/>
        <v>0</v>
      </c>
      <c r="Y130" s="78">
        <f t="shared" si="89"/>
        <v>0</v>
      </c>
      <c r="Z130" s="78">
        <f t="shared" si="89"/>
        <v>0</v>
      </c>
      <c r="AA130" s="78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</row>
    <row r="131" spans="1:44" s="5" customFormat="1" ht="12.75">
      <c r="A131" s="17" t="s">
        <v>69</v>
      </c>
      <c r="B131" s="5" t="s">
        <v>70</v>
      </c>
      <c r="C131" s="80"/>
      <c r="D131"/>
      <c r="E131"/>
      <c r="F131"/>
      <c r="G131"/>
      <c r="H131"/>
      <c r="I131" s="63"/>
      <c r="J131" s="69"/>
      <c r="K131" s="81">
        <f aca="true" t="shared" si="90" ref="K131:Z131">K129*K130</f>
        <v>0</v>
      </c>
      <c r="L131" s="81">
        <f t="shared" si="90"/>
        <v>0</v>
      </c>
      <c r="M131" s="81">
        <f t="shared" si="90"/>
        <v>0</v>
      </c>
      <c r="N131" s="81">
        <f t="shared" si="90"/>
        <v>0</v>
      </c>
      <c r="O131" s="81">
        <f t="shared" si="90"/>
        <v>0</v>
      </c>
      <c r="P131" s="81">
        <f t="shared" si="90"/>
        <v>0</v>
      </c>
      <c r="Q131" s="81">
        <f t="shared" si="90"/>
        <v>0</v>
      </c>
      <c r="R131" s="81">
        <f t="shared" si="90"/>
        <v>0</v>
      </c>
      <c r="S131" s="81">
        <f t="shared" si="90"/>
        <v>0</v>
      </c>
      <c r="T131" s="81">
        <f t="shared" si="90"/>
        <v>0</v>
      </c>
      <c r="U131" s="81">
        <f t="shared" si="90"/>
        <v>0</v>
      </c>
      <c r="V131" s="81">
        <f t="shared" si="90"/>
        <v>0</v>
      </c>
      <c r="W131" s="81">
        <f t="shared" si="90"/>
        <v>0</v>
      </c>
      <c r="X131" s="81">
        <f t="shared" si="90"/>
        <v>0</v>
      </c>
      <c r="Y131" s="81">
        <f t="shared" si="90"/>
        <v>0</v>
      </c>
      <c r="Z131" s="81">
        <f t="shared" si="90"/>
        <v>0</v>
      </c>
      <c r="AA131" s="81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</row>
    <row r="132" spans="1:20" ht="12.75">
      <c r="A132" s="24"/>
      <c r="C132" s="5"/>
      <c r="D132" s="5"/>
      <c r="E132" s="5"/>
      <c r="F132" s="5"/>
      <c r="G132" s="5"/>
      <c r="H132" s="5"/>
      <c r="I132" s="6"/>
      <c r="J132" s="83"/>
      <c r="K132" s="2"/>
      <c r="L132" s="70"/>
      <c r="M132" s="43"/>
      <c r="N132" s="84"/>
      <c r="O132" s="43"/>
      <c r="P132" s="43"/>
      <c r="Q132" s="43"/>
      <c r="R132" s="43"/>
      <c r="S132" s="43"/>
      <c r="T132" s="43"/>
    </row>
    <row r="133" spans="1:27" ht="12.75">
      <c r="A133" s="24"/>
      <c r="J133" s="16" t="s">
        <v>71</v>
      </c>
      <c r="K133" s="72"/>
      <c r="L133" s="107">
        <v>0</v>
      </c>
      <c r="M133" s="31">
        <f>L133</f>
        <v>0</v>
      </c>
      <c r="N133" s="31">
        <f aca="true" t="shared" si="91" ref="N133:Z133">M133</f>
        <v>0</v>
      </c>
      <c r="O133" s="31">
        <f t="shared" si="91"/>
        <v>0</v>
      </c>
      <c r="P133" s="31">
        <f t="shared" si="91"/>
        <v>0</v>
      </c>
      <c r="Q133" s="31">
        <f t="shared" si="91"/>
        <v>0</v>
      </c>
      <c r="R133" s="31">
        <f t="shared" si="91"/>
        <v>0</v>
      </c>
      <c r="S133" s="31">
        <f t="shared" si="91"/>
        <v>0</v>
      </c>
      <c r="T133" s="31">
        <f t="shared" si="91"/>
        <v>0</v>
      </c>
      <c r="U133" s="31">
        <f t="shared" si="91"/>
        <v>0</v>
      </c>
      <c r="V133" s="31">
        <f t="shared" si="91"/>
        <v>0</v>
      </c>
      <c r="W133" s="31">
        <f t="shared" si="91"/>
        <v>0</v>
      </c>
      <c r="X133" s="31">
        <f t="shared" si="91"/>
        <v>0</v>
      </c>
      <c r="Y133" s="31">
        <f t="shared" si="91"/>
        <v>0</v>
      </c>
      <c r="Z133" s="31">
        <f t="shared" si="91"/>
        <v>0</v>
      </c>
      <c r="AA133" s="31"/>
    </row>
    <row r="134" spans="1:27" ht="12.75">
      <c r="A134" s="24"/>
      <c r="J134" s="63"/>
      <c r="K134" s="75">
        <f>K129</f>
        <v>0</v>
      </c>
      <c r="L134" s="75">
        <f aca="true" t="shared" si="92" ref="L134:Z134">K134+(K134*L133)</f>
        <v>0</v>
      </c>
      <c r="M134" s="75">
        <f t="shared" si="92"/>
        <v>0</v>
      </c>
      <c r="N134" s="75">
        <f t="shared" si="92"/>
        <v>0</v>
      </c>
      <c r="O134" s="75">
        <f t="shared" si="92"/>
        <v>0</v>
      </c>
      <c r="P134" s="75">
        <f t="shared" si="92"/>
        <v>0</v>
      </c>
      <c r="Q134" s="75">
        <f t="shared" si="92"/>
        <v>0</v>
      </c>
      <c r="R134" s="75">
        <f t="shared" si="92"/>
        <v>0</v>
      </c>
      <c r="S134" s="75">
        <f t="shared" si="92"/>
        <v>0</v>
      </c>
      <c r="T134" s="75">
        <f t="shared" si="92"/>
        <v>0</v>
      </c>
      <c r="U134" s="75">
        <f t="shared" si="92"/>
        <v>0</v>
      </c>
      <c r="V134" s="75">
        <f t="shared" si="92"/>
        <v>0</v>
      </c>
      <c r="W134" s="75">
        <f t="shared" si="92"/>
        <v>0</v>
      </c>
      <c r="X134" s="75">
        <f t="shared" si="92"/>
        <v>0</v>
      </c>
      <c r="Y134" s="75">
        <f t="shared" si="92"/>
        <v>0</v>
      </c>
      <c r="Z134" s="75">
        <f t="shared" si="92"/>
        <v>0</v>
      </c>
      <c r="AA134" s="75"/>
    </row>
    <row r="135" spans="1:27" ht="12.75">
      <c r="A135" s="24"/>
      <c r="J135" s="63"/>
      <c r="K135" s="78">
        <f>K130</f>
        <v>0</v>
      </c>
      <c r="L135" s="78">
        <f aca="true" t="shared" si="93" ref="L135:Z135">K135</f>
        <v>0</v>
      </c>
      <c r="M135" s="78">
        <f t="shared" si="93"/>
        <v>0</v>
      </c>
      <c r="N135" s="78">
        <f t="shared" si="93"/>
        <v>0</v>
      </c>
      <c r="O135" s="78">
        <f t="shared" si="93"/>
        <v>0</v>
      </c>
      <c r="P135" s="78">
        <f t="shared" si="93"/>
        <v>0</v>
      </c>
      <c r="Q135" s="78">
        <f t="shared" si="93"/>
        <v>0</v>
      </c>
      <c r="R135" s="78">
        <f t="shared" si="93"/>
        <v>0</v>
      </c>
      <c r="S135" s="78">
        <f t="shared" si="93"/>
        <v>0</v>
      </c>
      <c r="T135" s="78">
        <f t="shared" si="93"/>
        <v>0</v>
      </c>
      <c r="U135" s="78">
        <f t="shared" si="93"/>
        <v>0</v>
      </c>
      <c r="V135" s="78">
        <f t="shared" si="93"/>
        <v>0</v>
      </c>
      <c r="W135" s="78">
        <f t="shared" si="93"/>
        <v>0</v>
      </c>
      <c r="X135" s="78">
        <f t="shared" si="93"/>
        <v>0</v>
      </c>
      <c r="Y135" s="78">
        <f t="shared" si="93"/>
        <v>0</v>
      </c>
      <c r="Z135" s="78">
        <f t="shared" si="93"/>
        <v>0</v>
      </c>
      <c r="AA135" s="78"/>
    </row>
    <row r="136" spans="1:27" ht="12.75">
      <c r="A136" s="24"/>
      <c r="J136" s="63"/>
      <c r="K136" s="81">
        <f aca="true" t="shared" si="94" ref="K136:Z136">K134*K135</f>
        <v>0</v>
      </c>
      <c r="L136" s="81">
        <f t="shared" si="94"/>
        <v>0</v>
      </c>
      <c r="M136" s="81">
        <f t="shared" si="94"/>
        <v>0</v>
      </c>
      <c r="N136" s="81">
        <f t="shared" si="94"/>
        <v>0</v>
      </c>
      <c r="O136" s="81">
        <f t="shared" si="94"/>
        <v>0</v>
      </c>
      <c r="P136" s="81">
        <f t="shared" si="94"/>
        <v>0</v>
      </c>
      <c r="Q136" s="81">
        <f t="shared" si="94"/>
        <v>0</v>
      </c>
      <c r="R136" s="81">
        <f t="shared" si="94"/>
        <v>0</v>
      </c>
      <c r="S136" s="81">
        <f t="shared" si="94"/>
        <v>0</v>
      </c>
      <c r="T136" s="81">
        <f t="shared" si="94"/>
        <v>0</v>
      </c>
      <c r="U136" s="81">
        <f t="shared" si="94"/>
        <v>0</v>
      </c>
      <c r="V136" s="81">
        <f t="shared" si="94"/>
        <v>0</v>
      </c>
      <c r="W136" s="81">
        <f t="shared" si="94"/>
        <v>0</v>
      </c>
      <c r="X136" s="81">
        <f t="shared" si="94"/>
        <v>0</v>
      </c>
      <c r="Y136" s="81">
        <f t="shared" si="94"/>
        <v>0</v>
      </c>
      <c r="Z136" s="81">
        <f t="shared" si="94"/>
        <v>0</v>
      </c>
      <c r="AA136" s="81"/>
    </row>
    <row r="137" spans="1:14" ht="12.75">
      <c r="A137" s="24"/>
      <c r="N137" s="85"/>
    </row>
    <row r="138" spans="1:27" ht="12.75">
      <c r="A138" s="24"/>
      <c r="L138" s="107">
        <v>0</v>
      </c>
      <c r="M138" s="31">
        <f>L138</f>
        <v>0</v>
      </c>
      <c r="N138" s="31">
        <f aca="true" t="shared" si="95" ref="N138:Z138">M138</f>
        <v>0</v>
      </c>
      <c r="O138" s="31">
        <f t="shared" si="95"/>
        <v>0</v>
      </c>
      <c r="P138" s="31">
        <f t="shared" si="95"/>
        <v>0</v>
      </c>
      <c r="Q138" s="31">
        <f t="shared" si="95"/>
        <v>0</v>
      </c>
      <c r="R138" s="31">
        <f t="shared" si="95"/>
        <v>0</v>
      </c>
      <c r="S138" s="31">
        <f t="shared" si="95"/>
        <v>0</v>
      </c>
      <c r="T138" s="31">
        <f t="shared" si="95"/>
        <v>0</v>
      </c>
      <c r="U138" s="31">
        <f t="shared" si="95"/>
        <v>0</v>
      </c>
      <c r="V138" s="31">
        <f t="shared" si="95"/>
        <v>0</v>
      </c>
      <c r="W138" s="31">
        <f t="shared" si="95"/>
        <v>0</v>
      </c>
      <c r="X138" s="31">
        <f t="shared" si="95"/>
        <v>0</v>
      </c>
      <c r="Y138" s="31">
        <f t="shared" si="95"/>
        <v>0</v>
      </c>
      <c r="Z138" s="31">
        <f t="shared" si="95"/>
        <v>0</v>
      </c>
      <c r="AA138" s="31"/>
    </row>
    <row r="139" spans="1:27" ht="12.75">
      <c r="A139" s="17" t="s">
        <v>72</v>
      </c>
      <c r="B139" s="5" t="s">
        <v>140</v>
      </c>
      <c r="C139" s="80"/>
      <c r="J139" s="16" t="s">
        <v>202</v>
      </c>
      <c r="K139" s="80">
        <f>K38</f>
        <v>0</v>
      </c>
      <c r="L139" s="80">
        <f aca="true" t="shared" si="96" ref="L139:Z139">K139-(K139*L138)</f>
        <v>0</v>
      </c>
      <c r="M139" s="80">
        <f t="shared" si="96"/>
        <v>0</v>
      </c>
      <c r="N139" s="80">
        <f t="shared" si="96"/>
        <v>0</v>
      </c>
      <c r="O139" s="80">
        <f t="shared" si="96"/>
        <v>0</v>
      </c>
      <c r="P139" s="80">
        <f t="shared" si="96"/>
        <v>0</v>
      </c>
      <c r="Q139" s="80">
        <f t="shared" si="96"/>
        <v>0</v>
      </c>
      <c r="R139" s="80">
        <f t="shared" si="96"/>
        <v>0</v>
      </c>
      <c r="S139" s="80">
        <f t="shared" si="96"/>
        <v>0</v>
      </c>
      <c r="T139" s="80">
        <f t="shared" si="96"/>
        <v>0</v>
      </c>
      <c r="U139" s="80">
        <f t="shared" si="96"/>
        <v>0</v>
      </c>
      <c r="V139" s="80">
        <f t="shared" si="96"/>
        <v>0</v>
      </c>
      <c r="W139" s="80">
        <f t="shared" si="96"/>
        <v>0</v>
      </c>
      <c r="X139" s="80">
        <f t="shared" si="96"/>
        <v>0</v>
      </c>
      <c r="Y139" s="80">
        <f t="shared" si="96"/>
        <v>0</v>
      </c>
      <c r="Z139" s="80">
        <f t="shared" si="96"/>
        <v>0</v>
      </c>
      <c r="AA139" s="80"/>
    </row>
    <row r="140" spans="1:14" ht="12.75">
      <c r="A140" s="24"/>
      <c r="N140" s="85"/>
    </row>
    <row r="141" spans="1:27" ht="12.75">
      <c r="A141" s="24"/>
      <c r="L141" s="107">
        <v>0</v>
      </c>
      <c r="M141" s="31">
        <f>L141</f>
        <v>0</v>
      </c>
      <c r="N141" s="31">
        <f aca="true" t="shared" si="97" ref="N141:Z141">M141</f>
        <v>0</v>
      </c>
      <c r="O141" s="31">
        <f t="shared" si="97"/>
        <v>0</v>
      </c>
      <c r="P141" s="31">
        <f t="shared" si="97"/>
        <v>0</v>
      </c>
      <c r="Q141" s="31">
        <f t="shared" si="97"/>
        <v>0</v>
      </c>
      <c r="R141" s="31">
        <f t="shared" si="97"/>
        <v>0</v>
      </c>
      <c r="S141" s="31">
        <f t="shared" si="97"/>
        <v>0</v>
      </c>
      <c r="T141" s="31">
        <f t="shared" si="97"/>
        <v>0</v>
      </c>
      <c r="U141" s="31">
        <f t="shared" si="97"/>
        <v>0</v>
      </c>
      <c r="V141" s="31">
        <f t="shared" si="97"/>
        <v>0</v>
      </c>
      <c r="W141" s="31">
        <f t="shared" si="97"/>
        <v>0</v>
      </c>
      <c r="X141" s="31">
        <f t="shared" si="97"/>
        <v>0</v>
      </c>
      <c r="Y141" s="31">
        <f t="shared" si="97"/>
        <v>0</v>
      </c>
      <c r="Z141" s="31">
        <f t="shared" si="97"/>
        <v>0</v>
      </c>
      <c r="AA141" s="31"/>
    </row>
    <row r="142" spans="1:27" ht="12.75">
      <c r="A142" s="24"/>
      <c r="J142" s="16" t="s">
        <v>203</v>
      </c>
      <c r="K142" s="80">
        <f>K139</f>
        <v>0</v>
      </c>
      <c r="L142" s="80">
        <f aca="true" t="shared" si="98" ref="L142:Z142">K142+(K142*L141)</f>
        <v>0</v>
      </c>
      <c r="M142" s="80">
        <f t="shared" si="98"/>
        <v>0</v>
      </c>
      <c r="N142" s="80">
        <f t="shared" si="98"/>
        <v>0</v>
      </c>
      <c r="O142" s="80">
        <f t="shared" si="98"/>
        <v>0</v>
      </c>
      <c r="P142" s="80">
        <f t="shared" si="98"/>
        <v>0</v>
      </c>
      <c r="Q142" s="80">
        <f t="shared" si="98"/>
        <v>0</v>
      </c>
      <c r="R142" s="80">
        <f t="shared" si="98"/>
        <v>0</v>
      </c>
      <c r="S142" s="80">
        <f t="shared" si="98"/>
        <v>0</v>
      </c>
      <c r="T142" s="80">
        <f t="shared" si="98"/>
        <v>0</v>
      </c>
      <c r="U142" s="80">
        <f t="shared" si="98"/>
        <v>0</v>
      </c>
      <c r="V142" s="80">
        <f t="shared" si="98"/>
        <v>0</v>
      </c>
      <c r="W142" s="80">
        <f t="shared" si="98"/>
        <v>0</v>
      </c>
      <c r="X142" s="80">
        <f t="shared" si="98"/>
        <v>0</v>
      </c>
      <c r="Y142" s="80">
        <f t="shared" si="98"/>
        <v>0</v>
      </c>
      <c r="Z142" s="80">
        <f t="shared" si="98"/>
        <v>0</v>
      </c>
      <c r="AA142" s="80"/>
    </row>
    <row r="143" spans="1:14" ht="12.75">
      <c r="A143" s="24"/>
      <c r="N143" s="85"/>
    </row>
    <row r="144" ht="12.75">
      <c r="A144" s="24"/>
    </row>
    <row r="145" spans="1:19" s="5" customFormat="1" ht="12.75">
      <c r="A145" s="16" t="s">
        <v>73</v>
      </c>
      <c r="B145" s="15" t="s">
        <v>194</v>
      </c>
      <c r="C145" s="8">
        <v>2015</v>
      </c>
      <c r="D145" s="8">
        <v>2016</v>
      </c>
      <c r="E145" s="8">
        <v>2017</v>
      </c>
      <c r="F145" s="8">
        <v>2018</v>
      </c>
      <c r="G145" s="8">
        <v>2019</v>
      </c>
      <c r="H145" s="8">
        <v>2020</v>
      </c>
      <c r="I145" s="8">
        <v>2021</v>
      </c>
      <c r="J145" s="8">
        <v>2022</v>
      </c>
      <c r="K145" s="8">
        <v>2023</v>
      </c>
      <c r="L145" s="8">
        <v>2024</v>
      </c>
      <c r="M145" s="8">
        <v>2025</v>
      </c>
      <c r="N145" s="8">
        <v>2026</v>
      </c>
      <c r="O145" s="8">
        <v>2027</v>
      </c>
      <c r="P145" s="8">
        <v>2028</v>
      </c>
      <c r="Q145" s="8">
        <v>2029</v>
      </c>
      <c r="R145" s="8">
        <v>2030</v>
      </c>
      <c r="S145" s="8"/>
    </row>
    <row r="146" spans="3:20" ht="12.75">
      <c r="C146" s="5"/>
      <c r="D146" s="20"/>
      <c r="E146" s="5"/>
      <c r="F146" s="5"/>
      <c r="G146" s="5"/>
      <c r="H146" s="21"/>
      <c r="I146" s="6"/>
      <c r="J146" s="7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2.75">
      <c r="A147" s="17" t="s">
        <v>151</v>
      </c>
      <c r="B147" s="13" t="s">
        <v>132</v>
      </c>
      <c r="C147" s="5"/>
      <c r="D147" s="20"/>
      <c r="E147" s="5"/>
      <c r="F147" s="5"/>
      <c r="G147" s="5"/>
      <c r="H147" s="21"/>
      <c r="I147" s="6"/>
      <c r="J147" s="7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s="5" customFormat="1" ht="12.75">
      <c r="A148" s="7" t="s">
        <v>152</v>
      </c>
      <c r="B148" s="86" t="s">
        <v>90</v>
      </c>
      <c r="C148" s="87" t="e">
        <f>K20+K21</f>
        <v>#DIV/0!</v>
      </c>
      <c r="D148" s="87" t="e">
        <f aca="true" t="shared" si="99" ref="D148:R148">L20+L21</f>
        <v>#DIV/0!</v>
      </c>
      <c r="E148" s="87" t="e">
        <f t="shared" si="99"/>
        <v>#DIV/0!</v>
      </c>
      <c r="F148" s="87" t="e">
        <f t="shared" si="99"/>
        <v>#DIV/0!</v>
      </c>
      <c r="G148" s="87" t="e">
        <f t="shared" si="99"/>
        <v>#DIV/0!</v>
      </c>
      <c r="H148" s="87" t="e">
        <f t="shared" si="99"/>
        <v>#DIV/0!</v>
      </c>
      <c r="I148" s="87" t="e">
        <f t="shared" si="99"/>
        <v>#DIV/0!</v>
      </c>
      <c r="J148" s="87" t="e">
        <f t="shared" si="99"/>
        <v>#DIV/0!</v>
      </c>
      <c r="K148" s="87" t="e">
        <f t="shared" si="99"/>
        <v>#DIV/0!</v>
      </c>
      <c r="L148" s="87" t="e">
        <f t="shared" si="99"/>
        <v>#DIV/0!</v>
      </c>
      <c r="M148" s="87" t="e">
        <f t="shared" si="99"/>
        <v>#DIV/0!</v>
      </c>
      <c r="N148" s="87" t="e">
        <f t="shared" si="99"/>
        <v>#DIV/0!</v>
      </c>
      <c r="O148" s="87" t="e">
        <f t="shared" si="99"/>
        <v>#DIV/0!</v>
      </c>
      <c r="P148" s="87" t="e">
        <f t="shared" si="99"/>
        <v>#DIV/0!</v>
      </c>
      <c r="Q148" s="87" t="e">
        <f t="shared" si="99"/>
        <v>#DIV/0!</v>
      </c>
      <c r="R148" s="87" t="e">
        <f t="shared" si="99"/>
        <v>#DIV/0!</v>
      </c>
      <c r="S148" s="87"/>
      <c r="T148" s="20"/>
    </row>
    <row r="149" spans="1:20" s="5" customFormat="1" ht="12.75">
      <c r="A149" s="17" t="s">
        <v>153</v>
      </c>
      <c r="B149" s="86" t="s">
        <v>91</v>
      </c>
      <c r="C149" s="87" t="e">
        <f>K26</f>
        <v>#DIV/0!</v>
      </c>
      <c r="D149" s="87" t="e">
        <f aca="true" t="shared" si="100" ref="D149:R149">L26</f>
        <v>#DIV/0!</v>
      </c>
      <c r="E149" s="87" t="e">
        <f t="shared" si="100"/>
        <v>#DIV/0!</v>
      </c>
      <c r="F149" s="87" t="e">
        <f t="shared" si="100"/>
        <v>#DIV/0!</v>
      </c>
      <c r="G149" s="87" t="e">
        <f t="shared" si="100"/>
        <v>#DIV/0!</v>
      </c>
      <c r="H149" s="87" t="e">
        <f t="shared" si="100"/>
        <v>#DIV/0!</v>
      </c>
      <c r="I149" s="87" t="e">
        <f t="shared" si="100"/>
        <v>#DIV/0!</v>
      </c>
      <c r="J149" s="87" t="e">
        <f t="shared" si="100"/>
        <v>#DIV/0!</v>
      </c>
      <c r="K149" s="87" t="e">
        <f t="shared" si="100"/>
        <v>#DIV/0!</v>
      </c>
      <c r="L149" s="87" t="e">
        <f t="shared" si="100"/>
        <v>#DIV/0!</v>
      </c>
      <c r="M149" s="87" t="e">
        <f t="shared" si="100"/>
        <v>#DIV/0!</v>
      </c>
      <c r="N149" s="87" t="e">
        <f t="shared" si="100"/>
        <v>#DIV/0!</v>
      </c>
      <c r="O149" s="87" t="e">
        <f t="shared" si="100"/>
        <v>#DIV/0!</v>
      </c>
      <c r="P149" s="87" t="e">
        <f t="shared" si="100"/>
        <v>#DIV/0!</v>
      </c>
      <c r="Q149" s="87" t="e">
        <f t="shared" si="100"/>
        <v>#DIV/0!</v>
      </c>
      <c r="R149" s="87" t="e">
        <f t="shared" si="100"/>
        <v>#DIV/0!</v>
      </c>
      <c r="S149" s="87"/>
      <c r="T149" s="20"/>
    </row>
    <row r="150" spans="1:20" s="88" customFormat="1" ht="12.75">
      <c r="A150" s="17" t="s">
        <v>154</v>
      </c>
      <c r="B150" s="86" t="s">
        <v>139</v>
      </c>
      <c r="C150" s="40">
        <f>K45</f>
        <v>0</v>
      </c>
      <c r="D150" s="40">
        <f aca="true" t="shared" si="101" ref="D150:R150">L45</f>
        <v>0</v>
      </c>
      <c r="E150" s="40">
        <f t="shared" si="101"/>
        <v>0</v>
      </c>
      <c r="F150" s="40">
        <f t="shared" si="101"/>
        <v>0</v>
      </c>
      <c r="G150" s="40">
        <f t="shared" si="101"/>
        <v>0</v>
      </c>
      <c r="H150" s="40">
        <f t="shared" si="101"/>
        <v>0</v>
      </c>
      <c r="I150" s="40">
        <f t="shared" si="101"/>
        <v>0</v>
      </c>
      <c r="J150" s="40">
        <f t="shared" si="101"/>
        <v>0</v>
      </c>
      <c r="K150" s="40">
        <f t="shared" si="101"/>
        <v>0</v>
      </c>
      <c r="L150" s="40">
        <f t="shared" si="101"/>
        <v>0</v>
      </c>
      <c r="M150" s="40">
        <f t="shared" si="101"/>
        <v>0</v>
      </c>
      <c r="N150" s="40">
        <f t="shared" si="101"/>
        <v>0</v>
      </c>
      <c r="O150" s="40">
        <f t="shared" si="101"/>
        <v>0</v>
      </c>
      <c r="P150" s="40">
        <f t="shared" si="101"/>
        <v>0</v>
      </c>
      <c r="Q150" s="40">
        <f t="shared" si="101"/>
        <v>0</v>
      </c>
      <c r="R150" s="40">
        <f t="shared" si="101"/>
        <v>0</v>
      </c>
      <c r="S150" s="40"/>
      <c r="T150" s="5"/>
    </row>
    <row r="151" spans="1:20" s="5" customFormat="1" ht="12.75">
      <c r="A151" s="17" t="s">
        <v>155</v>
      </c>
      <c r="B151" s="86" t="s">
        <v>75</v>
      </c>
      <c r="C151" s="129">
        <v>0</v>
      </c>
      <c r="D151" s="129">
        <v>0</v>
      </c>
      <c r="E151" s="129">
        <v>0</v>
      </c>
      <c r="F151" s="129">
        <v>0</v>
      </c>
      <c r="G151" s="129">
        <v>0</v>
      </c>
      <c r="H151" s="129">
        <v>0</v>
      </c>
      <c r="I151" s="129">
        <v>0</v>
      </c>
      <c r="J151" s="129">
        <v>0</v>
      </c>
      <c r="K151" s="129">
        <v>0</v>
      </c>
      <c r="L151" s="129">
        <v>0</v>
      </c>
      <c r="M151" s="129">
        <v>0</v>
      </c>
      <c r="N151" s="129">
        <v>0</v>
      </c>
      <c r="O151" s="129">
        <v>0</v>
      </c>
      <c r="P151" s="129">
        <v>0</v>
      </c>
      <c r="Q151" s="129">
        <v>0</v>
      </c>
      <c r="R151" s="129">
        <v>0</v>
      </c>
      <c r="S151" s="129"/>
      <c r="T151" s="70"/>
    </row>
    <row r="152" spans="2:20" s="5" customFormat="1" ht="12.75">
      <c r="B152" s="89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20"/>
    </row>
    <row r="153" spans="1:20" s="88" customFormat="1" ht="12.75">
      <c r="A153" s="17" t="s">
        <v>156</v>
      </c>
      <c r="B153" s="86" t="s">
        <v>109</v>
      </c>
      <c r="C153" s="40">
        <f aca="true" t="shared" si="102" ref="C153:R153">-K74</f>
        <v>0</v>
      </c>
      <c r="D153" s="40">
        <f t="shared" si="102"/>
        <v>0</v>
      </c>
      <c r="E153" s="40">
        <f t="shared" si="102"/>
        <v>0</v>
      </c>
      <c r="F153" s="40">
        <f t="shared" si="102"/>
        <v>0</v>
      </c>
      <c r="G153" s="40">
        <f t="shared" si="102"/>
        <v>0</v>
      </c>
      <c r="H153" s="40">
        <f t="shared" si="102"/>
        <v>0</v>
      </c>
      <c r="I153" s="40">
        <f t="shared" si="102"/>
        <v>0</v>
      </c>
      <c r="J153" s="40">
        <f t="shared" si="102"/>
        <v>0</v>
      </c>
      <c r="K153" s="40">
        <f t="shared" si="102"/>
        <v>0</v>
      </c>
      <c r="L153" s="40">
        <f t="shared" si="102"/>
        <v>0</v>
      </c>
      <c r="M153" s="40">
        <f t="shared" si="102"/>
        <v>0</v>
      </c>
      <c r="N153" s="40">
        <f t="shared" si="102"/>
        <v>0</v>
      </c>
      <c r="O153" s="40">
        <f t="shared" si="102"/>
        <v>0</v>
      </c>
      <c r="P153" s="40">
        <f t="shared" si="102"/>
        <v>0</v>
      </c>
      <c r="Q153" s="40">
        <f t="shared" si="102"/>
        <v>0</v>
      </c>
      <c r="R153" s="40">
        <f t="shared" si="102"/>
        <v>0</v>
      </c>
      <c r="S153" s="40"/>
      <c r="T153" s="5"/>
    </row>
    <row r="154" spans="1:20" s="5" customFormat="1" ht="12.75">
      <c r="A154" s="17"/>
      <c r="B154" s="89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20"/>
    </row>
    <row r="155" spans="1:20" s="5" customFormat="1" ht="12.75">
      <c r="A155" s="17"/>
      <c r="B155" s="89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20"/>
    </row>
    <row r="156" spans="1:20" s="5" customFormat="1" ht="12.75">
      <c r="A156" s="17" t="s">
        <v>157</v>
      </c>
      <c r="B156" s="13" t="s">
        <v>102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20"/>
    </row>
    <row r="157" spans="1:20" s="5" customFormat="1" ht="12.75">
      <c r="A157" s="17" t="s">
        <v>158</v>
      </c>
      <c r="B157" s="5" t="s">
        <v>130</v>
      </c>
      <c r="C157" s="169">
        <f>K121</f>
        <v>0</v>
      </c>
      <c r="D157" s="169">
        <f aca="true" t="shared" si="103" ref="D157:R157">SUM(L110:L120)</f>
        <v>0</v>
      </c>
      <c r="E157" s="169">
        <f t="shared" si="103"/>
        <v>0</v>
      </c>
      <c r="F157" s="169">
        <f t="shared" si="103"/>
        <v>0</v>
      </c>
      <c r="G157" s="169">
        <f t="shared" si="103"/>
        <v>0</v>
      </c>
      <c r="H157" s="169">
        <f t="shared" si="103"/>
        <v>0</v>
      </c>
      <c r="I157" s="169">
        <f t="shared" si="103"/>
        <v>0</v>
      </c>
      <c r="J157" s="169">
        <f t="shared" si="103"/>
        <v>0</v>
      </c>
      <c r="K157" s="169">
        <f t="shared" si="103"/>
        <v>0</v>
      </c>
      <c r="L157" s="169">
        <f t="shared" si="103"/>
        <v>0</v>
      </c>
      <c r="M157" s="169">
        <f t="shared" si="103"/>
        <v>0</v>
      </c>
      <c r="N157" s="169">
        <f t="shared" si="103"/>
        <v>0</v>
      </c>
      <c r="O157" s="169">
        <f t="shared" si="103"/>
        <v>0</v>
      </c>
      <c r="P157" s="169">
        <f t="shared" si="103"/>
        <v>0</v>
      </c>
      <c r="Q157" s="169">
        <f t="shared" si="103"/>
        <v>0</v>
      </c>
      <c r="R157" s="169">
        <f t="shared" si="103"/>
        <v>0</v>
      </c>
      <c r="S157" s="169"/>
      <c r="T157" s="20"/>
    </row>
    <row r="158" spans="1:20" s="5" customFormat="1" ht="12.75">
      <c r="A158" s="17" t="s">
        <v>159</v>
      </c>
      <c r="B158" s="86" t="s">
        <v>74</v>
      </c>
      <c r="C158" s="169">
        <f aca="true" t="shared" si="104" ref="C158:R158">K126</f>
        <v>0</v>
      </c>
      <c r="D158" s="169">
        <f t="shared" si="104"/>
        <v>0</v>
      </c>
      <c r="E158" s="169">
        <f t="shared" si="104"/>
        <v>0</v>
      </c>
      <c r="F158" s="169">
        <f t="shared" si="104"/>
        <v>0</v>
      </c>
      <c r="G158" s="169">
        <f t="shared" si="104"/>
        <v>0</v>
      </c>
      <c r="H158" s="169">
        <f t="shared" si="104"/>
        <v>0</v>
      </c>
      <c r="I158" s="169">
        <f t="shared" si="104"/>
        <v>0</v>
      </c>
      <c r="J158" s="169">
        <f t="shared" si="104"/>
        <v>0</v>
      </c>
      <c r="K158" s="169">
        <f t="shared" si="104"/>
        <v>0</v>
      </c>
      <c r="L158" s="169">
        <f t="shared" si="104"/>
        <v>0</v>
      </c>
      <c r="M158" s="169">
        <f t="shared" si="104"/>
        <v>0</v>
      </c>
      <c r="N158" s="169">
        <f t="shared" si="104"/>
        <v>0</v>
      </c>
      <c r="O158" s="169">
        <f t="shared" si="104"/>
        <v>0</v>
      </c>
      <c r="P158" s="169">
        <f t="shared" si="104"/>
        <v>0</v>
      </c>
      <c r="Q158" s="169">
        <f t="shared" si="104"/>
        <v>0</v>
      </c>
      <c r="R158" s="169">
        <f t="shared" si="104"/>
        <v>0</v>
      </c>
      <c r="S158" s="169"/>
      <c r="T158" s="20"/>
    </row>
    <row r="159" spans="1:20" s="5" customFormat="1" ht="12.75">
      <c r="A159" s="17" t="s">
        <v>160</v>
      </c>
      <c r="B159" s="86" t="s">
        <v>134</v>
      </c>
      <c r="C159" s="169" t="e">
        <f>K105</f>
        <v>#NUM!</v>
      </c>
      <c r="D159" s="169">
        <f aca="true" t="shared" si="105" ref="D159:R159">L105</f>
        <v>0</v>
      </c>
      <c r="E159" s="169">
        <f t="shared" si="105"/>
        <v>0</v>
      </c>
      <c r="F159" s="169">
        <f t="shared" si="105"/>
        <v>0</v>
      </c>
      <c r="G159" s="169">
        <f t="shared" si="105"/>
        <v>0</v>
      </c>
      <c r="H159" s="169">
        <f t="shared" si="105"/>
        <v>0</v>
      </c>
      <c r="I159" s="169">
        <f t="shared" si="105"/>
        <v>0</v>
      </c>
      <c r="J159" s="169">
        <f t="shared" si="105"/>
        <v>0</v>
      </c>
      <c r="K159" s="169">
        <f t="shared" si="105"/>
        <v>0</v>
      </c>
      <c r="L159" s="169">
        <f t="shared" si="105"/>
        <v>0</v>
      </c>
      <c r="M159" s="169">
        <f t="shared" si="105"/>
        <v>0</v>
      </c>
      <c r="N159" s="169">
        <f t="shared" si="105"/>
        <v>0</v>
      </c>
      <c r="O159" s="169">
        <f t="shared" si="105"/>
        <v>0</v>
      </c>
      <c r="P159" s="169">
        <f t="shared" si="105"/>
        <v>0</v>
      </c>
      <c r="Q159" s="169">
        <f t="shared" si="105"/>
        <v>0</v>
      </c>
      <c r="R159" s="169">
        <f t="shared" si="105"/>
        <v>0</v>
      </c>
      <c r="S159" s="169"/>
      <c r="T159" s="20"/>
    </row>
    <row r="160" spans="1:20" s="5" customFormat="1" ht="12.75">
      <c r="A160" s="17" t="s">
        <v>161</v>
      </c>
      <c r="B160" s="86" t="s">
        <v>131</v>
      </c>
      <c r="C160" s="169" t="e">
        <f>K17</f>
        <v>#DIV/0!</v>
      </c>
      <c r="D160" s="169" t="e">
        <f aca="true" t="shared" si="106" ref="D160:R160">SUM(L5:L14)</f>
        <v>#DIV/0!</v>
      </c>
      <c r="E160" s="169" t="e">
        <f t="shared" si="106"/>
        <v>#DIV/0!</v>
      </c>
      <c r="F160" s="169" t="e">
        <f t="shared" si="106"/>
        <v>#DIV/0!</v>
      </c>
      <c r="G160" s="169" t="e">
        <f t="shared" si="106"/>
        <v>#DIV/0!</v>
      </c>
      <c r="H160" s="169" t="e">
        <f t="shared" si="106"/>
        <v>#DIV/0!</v>
      </c>
      <c r="I160" s="169" t="e">
        <f t="shared" si="106"/>
        <v>#DIV/0!</v>
      </c>
      <c r="J160" s="169" t="e">
        <f t="shared" si="106"/>
        <v>#DIV/0!</v>
      </c>
      <c r="K160" s="169" t="e">
        <f t="shared" si="106"/>
        <v>#DIV/0!</v>
      </c>
      <c r="L160" s="169" t="e">
        <f t="shared" si="106"/>
        <v>#DIV/0!</v>
      </c>
      <c r="M160" s="169" t="e">
        <f t="shared" si="106"/>
        <v>#DIV/0!</v>
      </c>
      <c r="N160" s="169" t="e">
        <f t="shared" si="106"/>
        <v>#DIV/0!</v>
      </c>
      <c r="O160" s="169" t="e">
        <f t="shared" si="106"/>
        <v>#DIV/0!</v>
      </c>
      <c r="P160" s="169" t="e">
        <f t="shared" si="106"/>
        <v>#DIV/0!</v>
      </c>
      <c r="Q160" s="169" t="e">
        <f t="shared" si="106"/>
        <v>#DIV/0!</v>
      </c>
      <c r="R160" s="169" t="e">
        <f t="shared" si="106"/>
        <v>#DIV/0!</v>
      </c>
      <c r="S160" s="169"/>
      <c r="T160" s="20"/>
    </row>
    <row r="161" spans="1:20" s="5" customFormat="1" ht="12.75">
      <c r="A161" s="17" t="s">
        <v>162</v>
      </c>
      <c r="B161" s="86" t="s">
        <v>76</v>
      </c>
      <c r="C161" s="169" t="e">
        <f aca="true" t="shared" si="107" ref="C161:R161">K99</f>
        <v>#DIV/0!</v>
      </c>
      <c r="D161" s="169" t="e">
        <f t="shared" si="107"/>
        <v>#DIV/0!</v>
      </c>
      <c r="E161" s="169" t="e">
        <f t="shared" si="107"/>
        <v>#DIV/0!</v>
      </c>
      <c r="F161" s="169" t="e">
        <f t="shared" si="107"/>
        <v>#DIV/0!</v>
      </c>
      <c r="G161" s="169" t="e">
        <f t="shared" si="107"/>
        <v>#DIV/0!</v>
      </c>
      <c r="H161" s="169" t="e">
        <f t="shared" si="107"/>
        <v>#DIV/0!</v>
      </c>
      <c r="I161" s="169" t="e">
        <f t="shared" si="107"/>
        <v>#DIV/0!</v>
      </c>
      <c r="J161" s="169" t="e">
        <f t="shared" si="107"/>
        <v>#DIV/0!</v>
      </c>
      <c r="K161" s="169" t="e">
        <f t="shared" si="107"/>
        <v>#DIV/0!</v>
      </c>
      <c r="L161" s="169" t="e">
        <f t="shared" si="107"/>
        <v>#DIV/0!</v>
      </c>
      <c r="M161" s="169" t="e">
        <f t="shared" si="107"/>
        <v>#DIV/0!</v>
      </c>
      <c r="N161" s="169" t="e">
        <f t="shared" si="107"/>
        <v>#DIV/0!</v>
      </c>
      <c r="O161" s="169" t="e">
        <f t="shared" si="107"/>
        <v>#DIV/0!</v>
      </c>
      <c r="P161" s="169" t="e">
        <f t="shared" si="107"/>
        <v>#DIV/0!</v>
      </c>
      <c r="Q161" s="169" t="e">
        <f t="shared" si="107"/>
        <v>#DIV/0!</v>
      </c>
      <c r="R161" s="169" t="e">
        <f t="shared" si="107"/>
        <v>#DIV/0!</v>
      </c>
      <c r="S161" s="169"/>
      <c r="T161" s="20"/>
    </row>
    <row r="162" spans="1:20" ht="12.75">
      <c r="A162" s="17" t="s">
        <v>163</v>
      </c>
      <c r="B162" s="86" t="s">
        <v>77</v>
      </c>
      <c r="C162" s="170">
        <v>0</v>
      </c>
      <c r="D162" s="169">
        <f>C162</f>
        <v>0</v>
      </c>
      <c r="E162" s="169">
        <f aca="true" t="shared" si="108" ref="E162:R162">D162</f>
        <v>0</v>
      </c>
      <c r="F162" s="169">
        <f t="shared" si="108"/>
        <v>0</v>
      </c>
      <c r="G162" s="169">
        <f t="shared" si="108"/>
        <v>0</v>
      </c>
      <c r="H162" s="169">
        <f t="shared" si="108"/>
        <v>0</v>
      </c>
      <c r="I162" s="169">
        <f t="shared" si="108"/>
        <v>0</v>
      </c>
      <c r="J162" s="169">
        <f t="shared" si="108"/>
        <v>0</v>
      </c>
      <c r="K162" s="169">
        <f t="shared" si="108"/>
        <v>0</v>
      </c>
      <c r="L162" s="169">
        <f t="shared" si="108"/>
        <v>0</v>
      </c>
      <c r="M162" s="169">
        <f t="shared" si="108"/>
        <v>0</v>
      </c>
      <c r="N162" s="169">
        <f t="shared" si="108"/>
        <v>0</v>
      </c>
      <c r="O162" s="169">
        <f t="shared" si="108"/>
        <v>0</v>
      </c>
      <c r="P162" s="169">
        <f t="shared" si="108"/>
        <v>0</v>
      </c>
      <c r="Q162" s="169">
        <f t="shared" si="108"/>
        <v>0</v>
      </c>
      <c r="R162" s="169">
        <f t="shared" si="108"/>
        <v>0</v>
      </c>
      <c r="S162" s="169"/>
      <c r="T162" s="5"/>
    </row>
    <row r="163" spans="1:20" s="5" customFormat="1" ht="12.75">
      <c r="A163" s="17"/>
      <c r="B163" s="86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20"/>
    </row>
    <row r="164" spans="1:20" s="5" customFormat="1" ht="12.75">
      <c r="A164" s="17" t="s">
        <v>164</v>
      </c>
      <c r="B164" s="86" t="s">
        <v>133</v>
      </c>
      <c r="C164" s="171">
        <f aca="true" t="shared" si="109" ref="C164:R164">-K91</f>
        <v>0</v>
      </c>
      <c r="D164" s="171">
        <f t="shared" si="109"/>
        <v>0</v>
      </c>
      <c r="E164" s="171">
        <f t="shared" si="109"/>
        <v>0</v>
      </c>
      <c r="F164" s="171">
        <f t="shared" si="109"/>
        <v>0</v>
      </c>
      <c r="G164" s="171">
        <f t="shared" si="109"/>
        <v>0</v>
      </c>
      <c r="H164" s="171">
        <f t="shared" si="109"/>
        <v>0</v>
      </c>
      <c r="I164" s="171">
        <f t="shared" si="109"/>
        <v>0</v>
      </c>
      <c r="J164" s="171">
        <f t="shared" si="109"/>
        <v>0</v>
      </c>
      <c r="K164" s="171">
        <f t="shared" si="109"/>
        <v>0</v>
      </c>
      <c r="L164" s="171">
        <f t="shared" si="109"/>
        <v>0</v>
      </c>
      <c r="M164" s="171">
        <f t="shared" si="109"/>
        <v>0</v>
      </c>
      <c r="N164" s="171">
        <f t="shared" si="109"/>
        <v>0</v>
      </c>
      <c r="O164" s="171">
        <f t="shared" si="109"/>
        <v>0</v>
      </c>
      <c r="P164" s="171">
        <f t="shared" si="109"/>
        <v>0</v>
      </c>
      <c r="Q164" s="171">
        <f t="shared" si="109"/>
        <v>0</v>
      </c>
      <c r="R164" s="171">
        <f t="shared" si="109"/>
        <v>0</v>
      </c>
      <c r="S164" s="171"/>
      <c r="T164" s="20"/>
    </row>
    <row r="165" spans="1:20" ht="12.75">
      <c r="A165" s="24"/>
      <c r="B165" s="86"/>
      <c r="C165" s="172"/>
      <c r="D165" s="172"/>
      <c r="E165" s="172"/>
      <c r="F165" s="172"/>
      <c r="G165" s="172"/>
      <c r="H165" s="172"/>
      <c r="I165" s="172"/>
      <c r="J165" s="173"/>
      <c r="K165" s="172"/>
      <c r="L165" s="172"/>
      <c r="M165" s="172"/>
      <c r="N165" s="172"/>
      <c r="O165" s="172"/>
      <c r="P165" s="172"/>
      <c r="Q165" s="172"/>
      <c r="R165" s="172"/>
      <c r="S165" s="172"/>
      <c r="T165" s="5"/>
    </row>
    <row r="166" spans="1:27" s="1" customFormat="1" ht="12.75">
      <c r="A166" s="146" t="s">
        <v>165</v>
      </c>
      <c r="B166" s="93" t="s">
        <v>136</v>
      </c>
      <c r="C166" s="174" t="e">
        <f>SUM(C148:C151)</f>
        <v>#DIV/0!</v>
      </c>
      <c r="D166" s="174" t="e">
        <f aca="true" t="shared" si="110" ref="D166:R166">SUM(D148:D151)</f>
        <v>#DIV/0!</v>
      </c>
      <c r="E166" s="174" t="e">
        <f t="shared" si="110"/>
        <v>#DIV/0!</v>
      </c>
      <c r="F166" s="174" t="e">
        <f t="shared" si="110"/>
        <v>#DIV/0!</v>
      </c>
      <c r="G166" s="174" t="e">
        <f t="shared" si="110"/>
        <v>#DIV/0!</v>
      </c>
      <c r="H166" s="174" t="e">
        <f t="shared" si="110"/>
        <v>#DIV/0!</v>
      </c>
      <c r="I166" s="174" t="e">
        <f t="shared" si="110"/>
        <v>#DIV/0!</v>
      </c>
      <c r="J166" s="174" t="e">
        <f t="shared" si="110"/>
        <v>#DIV/0!</v>
      </c>
      <c r="K166" s="174" t="e">
        <f t="shared" si="110"/>
        <v>#DIV/0!</v>
      </c>
      <c r="L166" s="174" t="e">
        <f t="shared" si="110"/>
        <v>#DIV/0!</v>
      </c>
      <c r="M166" s="174" t="e">
        <f t="shared" si="110"/>
        <v>#DIV/0!</v>
      </c>
      <c r="N166" s="174" t="e">
        <f t="shared" si="110"/>
        <v>#DIV/0!</v>
      </c>
      <c r="O166" s="174" t="e">
        <f t="shared" si="110"/>
        <v>#DIV/0!</v>
      </c>
      <c r="P166" s="174" t="e">
        <f t="shared" si="110"/>
        <v>#DIV/0!</v>
      </c>
      <c r="Q166" s="174" t="e">
        <f t="shared" si="110"/>
        <v>#DIV/0!</v>
      </c>
      <c r="R166" s="174" t="e">
        <f t="shared" si="110"/>
        <v>#DIV/0!</v>
      </c>
      <c r="S166" s="174"/>
      <c r="T166" s="48"/>
      <c r="U166" s="48"/>
      <c r="V166" s="48"/>
      <c r="W166" s="48"/>
      <c r="X166" s="48"/>
      <c r="Y166" s="48"/>
      <c r="Z166" s="48"/>
      <c r="AA166" s="48"/>
    </row>
    <row r="167" spans="1:27" s="1" customFormat="1" ht="12.75">
      <c r="A167" s="146" t="s">
        <v>166</v>
      </c>
      <c r="B167" s="93" t="s">
        <v>137</v>
      </c>
      <c r="C167" s="174" t="e">
        <f>SUM(C157:C162)</f>
        <v>#NUM!</v>
      </c>
      <c r="D167" s="174" t="e">
        <f aca="true" t="shared" si="111" ref="D167:R167">SUM(D157:D162)</f>
        <v>#DIV/0!</v>
      </c>
      <c r="E167" s="174" t="e">
        <f t="shared" si="111"/>
        <v>#DIV/0!</v>
      </c>
      <c r="F167" s="174" t="e">
        <f t="shared" si="111"/>
        <v>#DIV/0!</v>
      </c>
      <c r="G167" s="174" t="e">
        <f t="shared" si="111"/>
        <v>#DIV/0!</v>
      </c>
      <c r="H167" s="174" t="e">
        <f t="shared" si="111"/>
        <v>#DIV/0!</v>
      </c>
      <c r="I167" s="174" t="e">
        <f t="shared" si="111"/>
        <v>#DIV/0!</v>
      </c>
      <c r="J167" s="174" t="e">
        <f t="shared" si="111"/>
        <v>#DIV/0!</v>
      </c>
      <c r="K167" s="174" t="e">
        <f t="shared" si="111"/>
        <v>#DIV/0!</v>
      </c>
      <c r="L167" s="174" t="e">
        <f t="shared" si="111"/>
        <v>#DIV/0!</v>
      </c>
      <c r="M167" s="174" t="e">
        <f t="shared" si="111"/>
        <v>#DIV/0!</v>
      </c>
      <c r="N167" s="174" t="e">
        <f t="shared" si="111"/>
        <v>#DIV/0!</v>
      </c>
      <c r="O167" s="174" t="e">
        <f t="shared" si="111"/>
        <v>#DIV/0!</v>
      </c>
      <c r="P167" s="174" t="e">
        <f t="shared" si="111"/>
        <v>#DIV/0!</v>
      </c>
      <c r="Q167" s="174" t="e">
        <f t="shared" si="111"/>
        <v>#DIV/0!</v>
      </c>
      <c r="R167" s="174" t="e">
        <f t="shared" si="111"/>
        <v>#DIV/0!</v>
      </c>
      <c r="S167" s="174"/>
      <c r="T167" s="48"/>
      <c r="U167" s="48"/>
      <c r="V167" s="48"/>
      <c r="W167" s="48"/>
      <c r="X167" s="48"/>
      <c r="Y167" s="48"/>
      <c r="Z167" s="48"/>
      <c r="AA167" s="48"/>
    </row>
    <row r="168" spans="1:27" s="1" customFormat="1" ht="12.75">
      <c r="A168" s="146" t="s">
        <v>167</v>
      </c>
      <c r="B168" s="93" t="s">
        <v>189</v>
      </c>
      <c r="C168" s="174" t="e">
        <f>C166-C167</f>
        <v>#DIV/0!</v>
      </c>
      <c r="D168" s="174" t="e">
        <f aca="true" t="shared" si="112" ref="D168:R168">D166-D167</f>
        <v>#DIV/0!</v>
      </c>
      <c r="E168" s="174" t="e">
        <f t="shared" si="112"/>
        <v>#DIV/0!</v>
      </c>
      <c r="F168" s="174" t="e">
        <f t="shared" si="112"/>
        <v>#DIV/0!</v>
      </c>
      <c r="G168" s="174" t="e">
        <f t="shared" si="112"/>
        <v>#DIV/0!</v>
      </c>
      <c r="H168" s="174" t="e">
        <f t="shared" si="112"/>
        <v>#DIV/0!</v>
      </c>
      <c r="I168" s="174" t="e">
        <f t="shared" si="112"/>
        <v>#DIV/0!</v>
      </c>
      <c r="J168" s="174" t="e">
        <f t="shared" si="112"/>
        <v>#DIV/0!</v>
      </c>
      <c r="K168" s="174" t="e">
        <f t="shared" si="112"/>
        <v>#DIV/0!</v>
      </c>
      <c r="L168" s="174" t="e">
        <f t="shared" si="112"/>
        <v>#DIV/0!</v>
      </c>
      <c r="M168" s="174" t="e">
        <f t="shared" si="112"/>
        <v>#DIV/0!</v>
      </c>
      <c r="N168" s="174" t="e">
        <f t="shared" si="112"/>
        <v>#DIV/0!</v>
      </c>
      <c r="O168" s="174" t="e">
        <f t="shared" si="112"/>
        <v>#DIV/0!</v>
      </c>
      <c r="P168" s="174" t="e">
        <f t="shared" si="112"/>
        <v>#DIV/0!</v>
      </c>
      <c r="Q168" s="174" t="e">
        <f t="shared" si="112"/>
        <v>#DIV/0!</v>
      </c>
      <c r="R168" s="174" t="e">
        <f t="shared" si="112"/>
        <v>#DIV/0!</v>
      </c>
      <c r="S168" s="174"/>
      <c r="T168" s="48"/>
      <c r="U168" s="48"/>
      <c r="V168" s="48"/>
      <c r="W168" s="48"/>
      <c r="X168" s="48"/>
      <c r="Y168" s="48"/>
      <c r="Z168" s="48"/>
      <c r="AA168" s="48"/>
    </row>
    <row r="169" spans="1:19" s="5" customFormat="1" ht="12.75">
      <c r="A169" s="17"/>
      <c r="B169" s="86"/>
      <c r="C169" s="172"/>
      <c r="D169" s="172"/>
      <c r="E169" s="172"/>
      <c r="F169" s="172"/>
      <c r="G169" s="172"/>
      <c r="H169" s="172"/>
      <c r="I169" s="172"/>
      <c r="J169" s="173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1:19" s="5" customFormat="1" ht="12.75">
      <c r="A170" s="17" t="s">
        <v>168</v>
      </c>
      <c r="B170" s="86" t="s">
        <v>138</v>
      </c>
      <c r="C170" s="169">
        <f>C153-C164</f>
        <v>0</v>
      </c>
      <c r="D170" s="169">
        <f aca="true" t="shared" si="113" ref="D170:R170">D153-D164</f>
        <v>0</v>
      </c>
      <c r="E170" s="169">
        <f t="shared" si="113"/>
        <v>0</v>
      </c>
      <c r="F170" s="169">
        <f t="shared" si="113"/>
        <v>0</v>
      </c>
      <c r="G170" s="169">
        <f t="shared" si="113"/>
        <v>0</v>
      </c>
      <c r="H170" s="169">
        <f t="shared" si="113"/>
        <v>0</v>
      </c>
      <c r="I170" s="169">
        <f t="shared" si="113"/>
        <v>0</v>
      </c>
      <c r="J170" s="169">
        <f t="shared" si="113"/>
        <v>0</v>
      </c>
      <c r="K170" s="169">
        <f t="shared" si="113"/>
        <v>0</v>
      </c>
      <c r="L170" s="169">
        <f t="shared" si="113"/>
        <v>0</v>
      </c>
      <c r="M170" s="169">
        <f t="shared" si="113"/>
        <v>0</v>
      </c>
      <c r="N170" s="169">
        <f t="shared" si="113"/>
        <v>0</v>
      </c>
      <c r="O170" s="169">
        <f t="shared" si="113"/>
        <v>0</v>
      </c>
      <c r="P170" s="169">
        <f t="shared" si="113"/>
        <v>0</v>
      </c>
      <c r="Q170" s="169">
        <f t="shared" si="113"/>
        <v>0</v>
      </c>
      <c r="R170" s="169">
        <f t="shared" si="113"/>
        <v>0</v>
      </c>
      <c r="S170" s="169"/>
    </row>
    <row r="171" spans="2:10" s="5" customFormat="1" ht="12.75">
      <c r="B171" s="86"/>
      <c r="I171" s="6"/>
      <c r="J171" s="7"/>
    </row>
    <row r="172" spans="1:10" s="5" customFormat="1" ht="12.75">
      <c r="A172" s="17"/>
      <c r="B172" s="86"/>
      <c r="I172" s="6"/>
      <c r="J172" s="7"/>
    </row>
    <row r="173" spans="1:27" ht="12.75">
      <c r="A173" s="17" t="s">
        <v>169</v>
      </c>
      <c r="B173" s="86" t="s">
        <v>200</v>
      </c>
      <c r="C173" s="127">
        <v>0</v>
      </c>
      <c r="D173" s="176">
        <f>C173</f>
        <v>0</v>
      </c>
      <c r="E173" s="176">
        <f aca="true" t="shared" si="114" ref="E173:R173">D173</f>
        <v>0</v>
      </c>
      <c r="F173" s="176">
        <f t="shared" si="114"/>
        <v>0</v>
      </c>
      <c r="G173" s="176">
        <f t="shared" si="114"/>
        <v>0</v>
      </c>
      <c r="H173" s="176">
        <f t="shared" si="114"/>
        <v>0</v>
      </c>
      <c r="I173" s="176">
        <f t="shared" si="114"/>
        <v>0</v>
      </c>
      <c r="J173" s="176">
        <f t="shared" si="114"/>
        <v>0</v>
      </c>
      <c r="K173" s="176">
        <f t="shared" si="114"/>
        <v>0</v>
      </c>
      <c r="L173" s="176">
        <f t="shared" si="114"/>
        <v>0</v>
      </c>
      <c r="M173" s="176">
        <f t="shared" si="114"/>
        <v>0</v>
      </c>
      <c r="N173" s="176">
        <f t="shared" si="114"/>
        <v>0</v>
      </c>
      <c r="O173" s="176">
        <f t="shared" si="114"/>
        <v>0</v>
      </c>
      <c r="P173" s="176">
        <f t="shared" si="114"/>
        <v>0</v>
      </c>
      <c r="Q173" s="176">
        <f t="shared" si="114"/>
        <v>0</v>
      </c>
      <c r="R173" s="176">
        <f t="shared" si="114"/>
        <v>0</v>
      </c>
      <c r="S173" s="176"/>
      <c r="T173" s="80"/>
      <c r="U173" s="80"/>
      <c r="V173" s="80"/>
      <c r="W173" s="80"/>
      <c r="X173" s="80"/>
      <c r="Y173" s="80"/>
      <c r="Z173" s="80"/>
      <c r="AA173" s="80"/>
    </row>
    <row r="174" spans="1:19" s="5" customFormat="1" ht="12.75">
      <c r="A174" s="7" t="s">
        <v>170</v>
      </c>
      <c r="B174" s="90" t="s">
        <v>198</v>
      </c>
      <c r="C174" s="91" t="e">
        <f aca="true" t="shared" si="115" ref="C174:R174">C168/C173</f>
        <v>#DIV/0!</v>
      </c>
      <c r="D174" s="91" t="e">
        <f t="shared" si="115"/>
        <v>#DIV/0!</v>
      </c>
      <c r="E174" s="91" t="e">
        <f t="shared" si="115"/>
        <v>#DIV/0!</v>
      </c>
      <c r="F174" s="91" t="e">
        <f t="shared" si="115"/>
        <v>#DIV/0!</v>
      </c>
      <c r="G174" s="91" t="e">
        <f t="shared" si="115"/>
        <v>#DIV/0!</v>
      </c>
      <c r="H174" s="91" t="e">
        <f t="shared" si="115"/>
        <v>#DIV/0!</v>
      </c>
      <c r="I174" s="91" t="e">
        <f t="shared" si="115"/>
        <v>#DIV/0!</v>
      </c>
      <c r="J174" s="91" t="e">
        <f t="shared" si="115"/>
        <v>#DIV/0!</v>
      </c>
      <c r="K174" s="91" t="e">
        <f t="shared" si="115"/>
        <v>#DIV/0!</v>
      </c>
      <c r="L174" s="91" t="e">
        <f t="shared" si="115"/>
        <v>#DIV/0!</v>
      </c>
      <c r="M174" s="91" t="e">
        <f t="shared" si="115"/>
        <v>#DIV/0!</v>
      </c>
      <c r="N174" s="91" t="e">
        <f t="shared" si="115"/>
        <v>#DIV/0!</v>
      </c>
      <c r="O174" s="91" t="e">
        <f t="shared" si="115"/>
        <v>#DIV/0!</v>
      </c>
      <c r="P174" s="91" t="e">
        <f t="shared" si="115"/>
        <v>#DIV/0!</v>
      </c>
      <c r="Q174" s="91" t="e">
        <f t="shared" si="115"/>
        <v>#DIV/0!</v>
      </c>
      <c r="R174" s="91" t="e">
        <f t="shared" si="115"/>
        <v>#DIV/0!</v>
      </c>
      <c r="S174" s="91"/>
    </row>
    <row r="175" spans="1:29" s="5" customFormat="1" ht="12.75">
      <c r="A175" s="7"/>
      <c r="B175" s="86"/>
      <c r="C175" s="11"/>
      <c r="D175" s="41"/>
      <c r="I175" s="6"/>
      <c r="J175" s="71"/>
      <c r="L175" s="70"/>
      <c r="M175" s="70"/>
      <c r="N175" s="70"/>
      <c r="O175" s="70"/>
      <c r="P175" s="70"/>
      <c r="Q175" s="70"/>
      <c r="R175" s="70"/>
      <c r="S175" s="70"/>
      <c r="T175" s="7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s="5" customFormat="1" ht="12.75">
      <c r="A176" s="7" t="s">
        <v>171</v>
      </c>
      <c r="B176" s="86" t="s">
        <v>199</v>
      </c>
      <c r="C176" s="145">
        <v>0</v>
      </c>
      <c r="D176" s="177">
        <f>C176</f>
        <v>0</v>
      </c>
      <c r="E176" s="177">
        <f aca="true" t="shared" si="116" ref="E176:R176">D176</f>
        <v>0</v>
      </c>
      <c r="F176" s="177">
        <f t="shared" si="116"/>
        <v>0</v>
      </c>
      <c r="G176" s="177">
        <f t="shared" si="116"/>
        <v>0</v>
      </c>
      <c r="H176" s="177">
        <f t="shared" si="116"/>
        <v>0</v>
      </c>
      <c r="I176" s="177">
        <f t="shared" si="116"/>
        <v>0</v>
      </c>
      <c r="J176" s="177">
        <f t="shared" si="116"/>
        <v>0</v>
      </c>
      <c r="K176" s="177">
        <f t="shared" si="116"/>
        <v>0</v>
      </c>
      <c r="L176" s="177">
        <f t="shared" si="116"/>
        <v>0</v>
      </c>
      <c r="M176" s="177">
        <f t="shared" si="116"/>
        <v>0</v>
      </c>
      <c r="N176" s="177">
        <f t="shared" si="116"/>
        <v>0</v>
      </c>
      <c r="O176" s="177">
        <f t="shared" si="116"/>
        <v>0</v>
      </c>
      <c r="P176" s="177">
        <f t="shared" si="116"/>
        <v>0</v>
      </c>
      <c r="Q176" s="177">
        <f t="shared" si="116"/>
        <v>0</v>
      </c>
      <c r="R176" s="177">
        <f t="shared" si="116"/>
        <v>0</v>
      </c>
      <c r="S176" s="177"/>
      <c r="T176" s="7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s="5" customFormat="1" ht="12.75">
      <c r="A177" s="7"/>
      <c r="B177" s="86"/>
      <c r="C177" s="11"/>
      <c r="D177" s="41"/>
      <c r="I177" s="6"/>
      <c r="J177" s="71"/>
      <c r="L177" s="70"/>
      <c r="M177" s="70"/>
      <c r="N177" s="70"/>
      <c r="O177" s="70"/>
      <c r="P177" s="70"/>
      <c r="Q177" s="70"/>
      <c r="R177" s="70"/>
      <c r="S177" s="70"/>
      <c r="T177" s="7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s="5" customFormat="1" ht="12.75">
      <c r="A178" s="7"/>
      <c r="B178" s="86"/>
      <c r="C178" s="11"/>
      <c r="D178" s="41"/>
      <c r="I178" s="6"/>
      <c r="J178" s="71"/>
      <c r="L178" s="70"/>
      <c r="M178" s="70"/>
      <c r="N178" s="70"/>
      <c r="O178" s="70"/>
      <c r="P178" s="70"/>
      <c r="Q178" s="70"/>
      <c r="R178" s="70"/>
      <c r="S178" s="70"/>
      <c r="T178" s="7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s="5" customFormat="1" ht="12.75">
      <c r="A179" s="7" t="s">
        <v>172</v>
      </c>
      <c r="B179" s="92" t="s">
        <v>178</v>
      </c>
      <c r="C179" s="19" t="e">
        <f aca="true" t="shared" si="117" ref="C179:R179">(C167-C148-C149-C151)/(K131+K139)</f>
        <v>#NUM!</v>
      </c>
      <c r="D179" s="19" t="e">
        <f t="shared" si="117"/>
        <v>#DIV/0!</v>
      </c>
      <c r="E179" s="19" t="e">
        <f t="shared" si="117"/>
        <v>#DIV/0!</v>
      </c>
      <c r="F179" s="19" t="e">
        <f t="shared" si="117"/>
        <v>#DIV/0!</v>
      </c>
      <c r="G179" s="19" t="e">
        <f t="shared" si="117"/>
        <v>#DIV/0!</v>
      </c>
      <c r="H179" s="19" t="e">
        <f t="shared" si="117"/>
        <v>#DIV/0!</v>
      </c>
      <c r="I179" s="19" t="e">
        <f t="shared" si="117"/>
        <v>#DIV/0!</v>
      </c>
      <c r="J179" s="19" t="e">
        <f t="shared" si="117"/>
        <v>#DIV/0!</v>
      </c>
      <c r="K179" s="19" t="e">
        <f t="shared" si="117"/>
        <v>#DIV/0!</v>
      </c>
      <c r="L179" s="19" t="e">
        <f t="shared" si="117"/>
        <v>#DIV/0!</v>
      </c>
      <c r="M179" s="19" t="e">
        <f t="shared" si="117"/>
        <v>#DIV/0!</v>
      </c>
      <c r="N179" s="19" t="e">
        <f t="shared" si="117"/>
        <v>#DIV/0!</v>
      </c>
      <c r="O179" s="19" t="e">
        <f t="shared" si="117"/>
        <v>#DIV/0!</v>
      </c>
      <c r="P179" s="19" t="e">
        <f t="shared" si="117"/>
        <v>#DIV/0!</v>
      </c>
      <c r="Q179" s="19" t="e">
        <f t="shared" si="117"/>
        <v>#DIV/0!</v>
      </c>
      <c r="R179" s="19" t="e">
        <f t="shared" si="117"/>
        <v>#DIV/0!</v>
      </c>
      <c r="S179" s="19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s="5" customFormat="1" ht="12.75">
      <c r="A180" s="7" t="s">
        <v>173</v>
      </c>
      <c r="B180" s="86" t="s">
        <v>201</v>
      </c>
      <c r="C180" s="19" t="e">
        <f>C176/C173</f>
        <v>#DIV/0!</v>
      </c>
      <c r="D180" s="19" t="e">
        <f aca="true" t="shared" si="118" ref="D180:R180">D176/D173</f>
        <v>#DIV/0!</v>
      </c>
      <c r="E180" s="19" t="e">
        <f t="shared" si="118"/>
        <v>#DIV/0!</v>
      </c>
      <c r="F180" s="19" t="e">
        <f t="shared" si="118"/>
        <v>#DIV/0!</v>
      </c>
      <c r="G180" s="19" t="e">
        <f t="shared" si="118"/>
        <v>#DIV/0!</v>
      </c>
      <c r="H180" s="19" t="e">
        <f t="shared" si="118"/>
        <v>#DIV/0!</v>
      </c>
      <c r="I180" s="19" t="e">
        <f t="shared" si="118"/>
        <v>#DIV/0!</v>
      </c>
      <c r="J180" s="19" t="e">
        <f t="shared" si="118"/>
        <v>#DIV/0!</v>
      </c>
      <c r="K180" s="19" t="e">
        <f t="shared" si="118"/>
        <v>#DIV/0!</v>
      </c>
      <c r="L180" s="19" t="e">
        <f t="shared" si="118"/>
        <v>#DIV/0!</v>
      </c>
      <c r="M180" s="19" t="e">
        <f t="shared" si="118"/>
        <v>#DIV/0!</v>
      </c>
      <c r="N180" s="19" t="e">
        <f t="shared" si="118"/>
        <v>#DIV/0!</v>
      </c>
      <c r="O180" s="19" t="e">
        <f t="shared" si="118"/>
        <v>#DIV/0!</v>
      </c>
      <c r="P180" s="19" t="e">
        <f t="shared" si="118"/>
        <v>#DIV/0!</v>
      </c>
      <c r="Q180" s="19" t="e">
        <f t="shared" si="118"/>
        <v>#DIV/0!</v>
      </c>
      <c r="R180" s="19" t="e">
        <f t="shared" si="118"/>
        <v>#DIV/0!</v>
      </c>
      <c r="S180" s="19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s="152" customFormat="1" ht="12.75">
      <c r="A181" s="147" t="s">
        <v>174</v>
      </c>
      <c r="B181" s="148" t="s">
        <v>78</v>
      </c>
      <c r="C181" s="149" t="e">
        <f aca="true" t="shared" si="119" ref="C181:R181">C179-C180</f>
        <v>#NUM!</v>
      </c>
      <c r="D181" s="149" t="e">
        <f t="shared" si="119"/>
        <v>#DIV/0!</v>
      </c>
      <c r="E181" s="149" t="e">
        <f t="shared" si="119"/>
        <v>#DIV/0!</v>
      </c>
      <c r="F181" s="149" t="e">
        <f t="shared" si="119"/>
        <v>#DIV/0!</v>
      </c>
      <c r="G181" s="149" t="e">
        <f t="shared" si="119"/>
        <v>#DIV/0!</v>
      </c>
      <c r="H181" s="149" t="e">
        <f t="shared" si="119"/>
        <v>#DIV/0!</v>
      </c>
      <c r="I181" s="149" t="e">
        <f t="shared" si="119"/>
        <v>#DIV/0!</v>
      </c>
      <c r="J181" s="149" t="e">
        <f t="shared" si="119"/>
        <v>#DIV/0!</v>
      </c>
      <c r="K181" s="149" t="e">
        <f t="shared" si="119"/>
        <v>#DIV/0!</v>
      </c>
      <c r="L181" s="149" t="e">
        <f t="shared" si="119"/>
        <v>#DIV/0!</v>
      </c>
      <c r="M181" s="149" t="e">
        <f t="shared" si="119"/>
        <v>#DIV/0!</v>
      </c>
      <c r="N181" s="149" t="e">
        <f t="shared" si="119"/>
        <v>#DIV/0!</v>
      </c>
      <c r="O181" s="149" t="e">
        <f t="shared" si="119"/>
        <v>#DIV/0!</v>
      </c>
      <c r="P181" s="149" t="e">
        <f t="shared" si="119"/>
        <v>#DIV/0!</v>
      </c>
      <c r="Q181" s="149" t="e">
        <f t="shared" si="119"/>
        <v>#DIV/0!</v>
      </c>
      <c r="R181" s="149" t="e">
        <f t="shared" si="119"/>
        <v>#DIV/0!</v>
      </c>
      <c r="S181" s="149"/>
      <c r="T181" s="150"/>
      <c r="U181" s="151"/>
      <c r="V181" s="151"/>
      <c r="W181" s="151"/>
      <c r="X181" s="151"/>
      <c r="Y181" s="151"/>
      <c r="Z181" s="151"/>
      <c r="AA181" s="151"/>
      <c r="AB181" s="151"/>
      <c r="AC181" s="151"/>
    </row>
    <row r="182" spans="1:2" ht="12.75">
      <c r="A182" s="24"/>
      <c r="B182" s="5"/>
    </row>
    <row r="183" spans="1:29" s="5" customFormat="1" ht="12.75">
      <c r="A183" s="7" t="s">
        <v>175</v>
      </c>
      <c r="B183" s="92" t="s">
        <v>179</v>
      </c>
      <c r="C183" s="19" t="e">
        <f aca="true" t="shared" si="120" ref="C183:R183">(C167-C149-C148-C151)/(K136+K142)</f>
        <v>#NUM!</v>
      </c>
      <c r="D183" s="19" t="e">
        <f t="shared" si="120"/>
        <v>#DIV/0!</v>
      </c>
      <c r="E183" s="19" t="e">
        <f t="shared" si="120"/>
        <v>#DIV/0!</v>
      </c>
      <c r="F183" s="19" t="e">
        <f t="shared" si="120"/>
        <v>#DIV/0!</v>
      </c>
      <c r="G183" s="19" t="e">
        <f t="shared" si="120"/>
        <v>#DIV/0!</v>
      </c>
      <c r="H183" s="19" t="e">
        <f t="shared" si="120"/>
        <v>#DIV/0!</v>
      </c>
      <c r="I183" s="19" t="e">
        <f t="shared" si="120"/>
        <v>#DIV/0!</v>
      </c>
      <c r="J183" s="19" t="e">
        <f t="shared" si="120"/>
        <v>#DIV/0!</v>
      </c>
      <c r="K183" s="19" t="e">
        <f t="shared" si="120"/>
        <v>#DIV/0!</v>
      </c>
      <c r="L183" s="19" t="e">
        <f t="shared" si="120"/>
        <v>#DIV/0!</v>
      </c>
      <c r="M183" s="19" t="e">
        <f t="shared" si="120"/>
        <v>#DIV/0!</v>
      </c>
      <c r="N183" s="19" t="e">
        <f t="shared" si="120"/>
        <v>#DIV/0!</v>
      </c>
      <c r="O183" s="19" t="e">
        <f t="shared" si="120"/>
        <v>#DIV/0!</v>
      </c>
      <c r="P183" s="19" t="e">
        <f t="shared" si="120"/>
        <v>#DIV/0!</v>
      </c>
      <c r="Q183" s="19" t="e">
        <f t="shared" si="120"/>
        <v>#DIV/0!</v>
      </c>
      <c r="R183" s="19" t="e">
        <f t="shared" si="120"/>
        <v>#DIV/0!</v>
      </c>
      <c r="S183" s="19"/>
      <c r="T183" s="19"/>
      <c r="U183" s="19"/>
      <c r="V183" s="20"/>
      <c r="W183" s="20"/>
      <c r="X183" s="20"/>
      <c r="Y183" s="20"/>
      <c r="Z183" s="20"/>
      <c r="AA183" s="20"/>
      <c r="AB183" s="20"/>
      <c r="AC183" s="20"/>
    </row>
    <row r="184" spans="1:29" s="5" customFormat="1" ht="12.75">
      <c r="A184" s="7" t="s">
        <v>176</v>
      </c>
      <c r="B184" s="86" t="s">
        <v>201</v>
      </c>
      <c r="C184" s="19" t="e">
        <f>C180</f>
        <v>#DIV/0!</v>
      </c>
      <c r="D184" s="19" t="e">
        <f>C180</f>
        <v>#DIV/0!</v>
      </c>
      <c r="E184" s="19" t="e">
        <f aca="true" t="shared" si="121" ref="E184:R184">C180</f>
        <v>#DIV/0!</v>
      </c>
      <c r="F184" s="19" t="e">
        <f t="shared" si="121"/>
        <v>#DIV/0!</v>
      </c>
      <c r="G184" s="19" t="e">
        <f t="shared" si="121"/>
        <v>#DIV/0!</v>
      </c>
      <c r="H184" s="19" t="e">
        <f t="shared" si="121"/>
        <v>#DIV/0!</v>
      </c>
      <c r="I184" s="19" t="e">
        <f t="shared" si="121"/>
        <v>#DIV/0!</v>
      </c>
      <c r="J184" s="19" t="e">
        <f t="shared" si="121"/>
        <v>#DIV/0!</v>
      </c>
      <c r="K184" s="19" t="e">
        <f t="shared" si="121"/>
        <v>#DIV/0!</v>
      </c>
      <c r="L184" s="19" t="e">
        <f t="shared" si="121"/>
        <v>#DIV/0!</v>
      </c>
      <c r="M184" s="19" t="e">
        <f t="shared" si="121"/>
        <v>#DIV/0!</v>
      </c>
      <c r="N184" s="19" t="e">
        <f t="shared" si="121"/>
        <v>#DIV/0!</v>
      </c>
      <c r="O184" s="19" t="e">
        <f t="shared" si="121"/>
        <v>#DIV/0!</v>
      </c>
      <c r="P184" s="19" t="e">
        <f t="shared" si="121"/>
        <v>#DIV/0!</v>
      </c>
      <c r="Q184" s="19" t="e">
        <f t="shared" si="121"/>
        <v>#DIV/0!</v>
      </c>
      <c r="R184" s="19" t="e">
        <f t="shared" si="121"/>
        <v>#DIV/0!</v>
      </c>
      <c r="S184" s="19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s="152" customFormat="1" ht="12.75">
      <c r="A185" s="147" t="s">
        <v>177</v>
      </c>
      <c r="B185" s="148" t="s">
        <v>78</v>
      </c>
      <c r="C185" s="149" t="e">
        <f aca="true" t="shared" si="122" ref="C185:R185">C183-C184</f>
        <v>#NUM!</v>
      </c>
      <c r="D185" s="149" t="e">
        <f t="shared" si="122"/>
        <v>#DIV/0!</v>
      </c>
      <c r="E185" s="149" t="e">
        <f t="shared" si="122"/>
        <v>#DIV/0!</v>
      </c>
      <c r="F185" s="149" t="e">
        <f t="shared" si="122"/>
        <v>#DIV/0!</v>
      </c>
      <c r="G185" s="149" t="e">
        <f t="shared" si="122"/>
        <v>#DIV/0!</v>
      </c>
      <c r="H185" s="149" t="e">
        <f t="shared" si="122"/>
        <v>#DIV/0!</v>
      </c>
      <c r="I185" s="149" t="e">
        <f t="shared" si="122"/>
        <v>#DIV/0!</v>
      </c>
      <c r="J185" s="149" t="e">
        <f t="shared" si="122"/>
        <v>#DIV/0!</v>
      </c>
      <c r="K185" s="149" t="e">
        <f t="shared" si="122"/>
        <v>#DIV/0!</v>
      </c>
      <c r="L185" s="149" t="e">
        <f t="shared" si="122"/>
        <v>#DIV/0!</v>
      </c>
      <c r="M185" s="149" t="e">
        <f t="shared" si="122"/>
        <v>#DIV/0!</v>
      </c>
      <c r="N185" s="149" t="e">
        <f t="shared" si="122"/>
        <v>#DIV/0!</v>
      </c>
      <c r="O185" s="149" t="e">
        <f t="shared" si="122"/>
        <v>#DIV/0!</v>
      </c>
      <c r="P185" s="149" t="e">
        <f t="shared" si="122"/>
        <v>#DIV/0!</v>
      </c>
      <c r="Q185" s="149" t="e">
        <f t="shared" si="122"/>
        <v>#DIV/0!</v>
      </c>
      <c r="R185" s="149" t="e">
        <f t="shared" si="122"/>
        <v>#DIV/0!</v>
      </c>
      <c r="S185" s="149"/>
      <c r="T185" s="150"/>
      <c r="U185" s="151"/>
      <c r="V185" s="151"/>
      <c r="W185" s="151"/>
      <c r="X185" s="151"/>
      <c r="Y185" s="151"/>
      <c r="Z185" s="151"/>
      <c r="AA185" s="151"/>
      <c r="AB185" s="151"/>
      <c r="AC185" s="151"/>
    </row>
    <row r="186" ht="12.75"/>
    <row r="187" ht="12.75">
      <c r="B187" s="300" t="s">
        <v>81</v>
      </c>
    </row>
    <row r="188" ht="12.75">
      <c r="B188" s="300"/>
    </row>
    <row r="189" ht="12.75">
      <c r="B189" s="301"/>
    </row>
    <row r="190" ht="22.5">
      <c r="B190" s="94" t="s">
        <v>82</v>
      </c>
    </row>
    <row r="191" ht="12.75">
      <c r="B191" s="94"/>
    </row>
  </sheetData>
  <sheetProtection/>
  <mergeCells count="1">
    <mergeCell ref="B187:B189"/>
  </mergeCells>
  <printOptions horizontalCentered="1" verticalCentered="1"/>
  <pageMargins left="0.7480314960629921" right="1.062992125984252" top="1.1811023622047245" bottom="0.5905511811023623" header="0.5118110236220472" footer="0.31496062992125984"/>
  <pageSetup fitToHeight="4" fitToWidth="4" horizontalDpi="196" verticalDpi="196" orientation="landscape" pageOrder="overThenDown" paperSize="9" scale="74" r:id="rId3"/>
  <headerFooter alignWithMargins="0">
    <oddFooter>&amp;CSeite &amp;P von &amp;N</oddFooter>
  </headerFooter>
  <rowBreaks count="1" manualBreakCount="1">
    <brk id="127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1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43" sqref="I143"/>
    </sheetView>
  </sheetViews>
  <sheetFormatPr defaultColWidth="11.421875" defaultRowHeight="12.75"/>
  <cols>
    <col min="1" max="1" width="6.8515625" style="5" customWidth="1"/>
    <col min="2" max="2" width="45.7109375" style="5" customWidth="1"/>
    <col min="3" max="3" width="15.7109375" style="251" customWidth="1"/>
    <col min="4" max="4" width="17.8515625" style="251" customWidth="1"/>
    <col min="5" max="5" width="17.00390625" style="251" customWidth="1"/>
    <col min="6" max="6" width="14.7109375" style="251" customWidth="1"/>
    <col min="7" max="7" width="14.28125" style="251" customWidth="1"/>
    <col min="8" max="8" width="14.00390625" style="251" customWidth="1"/>
    <col min="9" max="9" width="13.00390625" style="252" customWidth="1"/>
    <col min="10" max="10" width="13.28125" style="253" customWidth="1"/>
    <col min="11" max="11" width="19.28125" style="251" customWidth="1"/>
    <col min="12" max="12" width="12.28125" style="251" customWidth="1"/>
    <col min="13" max="13" width="14.140625" style="251" hidden="1" customWidth="1"/>
    <col min="14" max="14" width="15.140625" style="251" customWidth="1"/>
    <col min="15" max="16" width="17.421875" style="251" bestFit="1" customWidth="1"/>
    <col min="17" max="17" width="17.421875" style="254" bestFit="1" customWidth="1"/>
    <col min="18" max="26" width="13.7109375" style="254" customWidth="1"/>
    <col min="27" max="34" width="13.7109375" style="0" customWidth="1"/>
  </cols>
  <sheetData>
    <row r="1" spans="1:26" s="2" customFormat="1" ht="18">
      <c r="A1" s="139" t="s">
        <v>190</v>
      </c>
      <c r="B1" s="5"/>
      <c r="C1" s="186"/>
      <c r="D1" s="186"/>
      <c r="E1" s="186"/>
      <c r="F1" s="186"/>
      <c r="G1" s="186"/>
      <c r="H1" s="186"/>
      <c r="I1" s="187"/>
      <c r="J1" s="188"/>
      <c r="K1" s="186"/>
      <c r="L1" s="186"/>
      <c r="M1" s="186"/>
      <c r="N1" s="186"/>
      <c r="O1" s="186"/>
      <c r="P1" s="186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6" s="5" customFormat="1" ht="12.75">
      <c r="A2" s="1"/>
      <c r="C2" s="186"/>
      <c r="D2" s="186"/>
      <c r="E2" s="186"/>
      <c r="F2" s="186"/>
      <c r="G2" s="186"/>
      <c r="H2" s="186"/>
      <c r="I2" s="187"/>
      <c r="J2" s="188"/>
      <c r="K2" s="186"/>
      <c r="L2" s="186"/>
      <c r="M2" s="186"/>
      <c r="N2" s="186"/>
      <c r="O2" s="186"/>
      <c r="P2" s="186"/>
    </row>
    <row r="3" spans="3:16" s="8" customFormat="1" ht="51">
      <c r="C3" s="189" t="s">
        <v>0</v>
      </c>
      <c r="D3" s="189" t="s">
        <v>1</v>
      </c>
      <c r="E3" s="189" t="s">
        <v>2</v>
      </c>
      <c r="F3" s="189" t="s">
        <v>3</v>
      </c>
      <c r="G3" s="189" t="s">
        <v>4</v>
      </c>
      <c r="H3" s="189" t="s">
        <v>5</v>
      </c>
      <c r="I3" s="190" t="s">
        <v>215</v>
      </c>
      <c r="J3" s="190" t="s">
        <v>6</v>
      </c>
      <c r="K3" s="191">
        <v>2015</v>
      </c>
      <c r="L3" s="191">
        <v>2016</v>
      </c>
      <c r="M3" s="191" t="s">
        <v>214</v>
      </c>
      <c r="N3" s="191" t="s">
        <v>214</v>
      </c>
      <c r="O3" s="191">
        <v>2030</v>
      </c>
      <c r="P3" s="191"/>
    </row>
    <row r="4" spans="1:16" s="13" customFormat="1" ht="27" customHeight="1">
      <c r="A4" s="12" t="s">
        <v>7</v>
      </c>
      <c r="B4" s="13" t="s">
        <v>223</v>
      </c>
      <c r="C4" s="175"/>
      <c r="D4" s="175"/>
      <c r="E4" s="175"/>
      <c r="F4" s="178" t="e">
        <f>D16/E17</f>
        <v>#DIV/0!</v>
      </c>
      <c r="G4" s="192"/>
      <c r="H4" s="192"/>
      <c r="I4" s="193"/>
      <c r="J4" s="194"/>
      <c r="K4" s="175"/>
      <c r="L4" s="175"/>
      <c r="M4" s="175"/>
      <c r="N4" s="175"/>
      <c r="O4" s="175"/>
      <c r="P4" s="175"/>
    </row>
    <row r="5" spans="1:47" s="5" customFormat="1" ht="12.75">
      <c r="A5" s="17" t="s">
        <v>8</v>
      </c>
      <c r="B5" s="5" t="s">
        <v>121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s="23" customFormat="1" ht="12.75">
      <c r="A6" s="131" t="s">
        <v>127</v>
      </c>
      <c r="B6" s="23" t="s">
        <v>123</v>
      </c>
      <c r="C6" s="248">
        <f>Berechnungstabelle!C6</f>
        <v>0</v>
      </c>
      <c r="D6" s="249">
        <f>Berechnungstabelle!D6</f>
        <v>0</v>
      </c>
      <c r="E6" s="195">
        <f>C6*D6</f>
        <v>0</v>
      </c>
      <c r="F6" s="195" t="e">
        <f>E6*$F$4</f>
        <v>#DIV/0!</v>
      </c>
      <c r="G6" s="195" t="e">
        <f>F6+E6</f>
        <v>#DIV/0!</v>
      </c>
      <c r="H6" s="195" t="e">
        <f>G6*0.9</f>
        <v>#DIV/0!</v>
      </c>
      <c r="I6" s="196">
        <f>Berechnungstabelle!I6</f>
        <v>0</v>
      </c>
      <c r="J6" s="195" t="e">
        <f>G6/I6</f>
        <v>#DIV/0!</v>
      </c>
      <c r="K6" s="195" t="e">
        <f aca="true" t="shared" si="0" ref="K6:L9">J6</f>
        <v>#DIV/0!</v>
      </c>
      <c r="L6" s="195" t="e">
        <f t="shared" si="0"/>
        <v>#DIV/0!</v>
      </c>
      <c r="M6" s="118" t="s">
        <v>214</v>
      </c>
      <c r="N6" s="195" t="s">
        <v>214</v>
      </c>
      <c r="O6" s="195">
        <f>Berechnungstabelle!AA6</f>
        <v>0</v>
      </c>
      <c r="P6" s="118"/>
      <c r="Q6" s="19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23" customFormat="1" ht="12.75">
      <c r="A7" s="131" t="s">
        <v>128</v>
      </c>
      <c r="B7" s="23" t="s">
        <v>124</v>
      </c>
      <c r="C7" s="248">
        <f>Berechnungstabelle!C7</f>
        <v>0</v>
      </c>
      <c r="D7" s="249">
        <f>Berechnungstabelle!D7</f>
        <v>0</v>
      </c>
      <c r="E7" s="195">
        <f>C7*D7</f>
        <v>0</v>
      </c>
      <c r="F7" s="195" t="e">
        <f>E7*$F$4</f>
        <v>#DIV/0!</v>
      </c>
      <c r="G7" s="195" t="e">
        <f>F7+E7</f>
        <v>#DIV/0!</v>
      </c>
      <c r="H7" s="195" t="e">
        <f>G7*0.9</f>
        <v>#DIV/0!</v>
      </c>
      <c r="I7" s="196">
        <f>Berechnungstabelle!I7</f>
        <v>0</v>
      </c>
      <c r="J7" s="195" t="e">
        <f>G7/I7</f>
        <v>#DIV/0!</v>
      </c>
      <c r="K7" s="195" t="e">
        <f t="shared" si="0"/>
        <v>#DIV/0!</v>
      </c>
      <c r="L7" s="195" t="e">
        <f t="shared" si="0"/>
        <v>#DIV/0!</v>
      </c>
      <c r="M7" s="118" t="s">
        <v>214</v>
      </c>
      <c r="N7" s="195" t="s">
        <v>214</v>
      </c>
      <c r="O7" s="195">
        <f>Berechnungstabelle!AA7</f>
        <v>0</v>
      </c>
      <c r="P7" s="118"/>
      <c r="Q7" s="19"/>
      <c r="R7" s="21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s="23" customFormat="1" ht="12.75">
      <c r="A8" s="131" t="s">
        <v>129</v>
      </c>
      <c r="B8" s="23" t="s">
        <v>125</v>
      </c>
      <c r="C8" s="248">
        <f>Berechnungstabelle!C8</f>
        <v>0</v>
      </c>
      <c r="D8" s="249">
        <f>Berechnungstabelle!D8</f>
        <v>0</v>
      </c>
      <c r="E8" s="195">
        <f>C8*D8</f>
        <v>0</v>
      </c>
      <c r="F8" s="195" t="e">
        <f>E8*$F$4</f>
        <v>#DIV/0!</v>
      </c>
      <c r="G8" s="195" t="e">
        <f>F8+E8</f>
        <v>#DIV/0!</v>
      </c>
      <c r="H8" s="195" t="e">
        <f>G8*0.9</f>
        <v>#DIV/0!</v>
      </c>
      <c r="I8" s="196">
        <f>Berechnungstabelle!I8</f>
        <v>0</v>
      </c>
      <c r="J8" s="195" t="e">
        <f>G8/I8</f>
        <v>#DIV/0!</v>
      </c>
      <c r="K8" s="195" t="e">
        <f t="shared" si="0"/>
        <v>#DIV/0!</v>
      </c>
      <c r="L8" s="195" t="e">
        <f t="shared" si="0"/>
        <v>#DIV/0!</v>
      </c>
      <c r="M8" s="118" t="s">
        <v>214</v>
      </c>
      <c r="N8" s="195" t="s">
        <v>214</v>
      </c>
      <c r="O8" s="195">
        <f>Berechnungstabelle!AA8</f>
        <v>0</v>
      </c>
      <c r="P8" s="118"/>
      <c r="Q8" s="19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5" customFormat="1" ht="12.75">
      <c r="A9" s="17" t="s">
        <v>9</v>
      </c>
      <c r="B9" s="5" t="s">
        <v>207</v>
      </c>
      <c r="C9" s="184">
        <f>Berechnungstabelle!C9</f>
        <v>0</v>
      </c>
      <c r="D9" s="250">
        <f>Berechnungstabelle!D9</f>
        <v>0</v>
      </c>
      <c r="E9" s="118">
        <f>C9*D9</f>
        <v>0</v>
      </c>
      <c r="F9" s="118" t="e">
        <f>E9*$F$4</f>
        <v>#DIV/0!</v>
      </c>
      <c r="G9" s="118" t="e">
        <f>F9+E9</f>
        <v>#DIV/0!</v>
      </c>
      <c r="H9" s="195" t="e">
        <f>G9*0.9</f>
        <v>#DIV/0!</v>
      </c>
      <c r="I9" s="121">
        <f>Berechnungstabelle!I9</f>
        <v>0</v>
      </c>
      <c r="J9" s="118" t="e">
        <f>G9/I9</f>
        <v>#DIV/0!</v>
      </c>
      <c r="K9" s="118" t="e">
        <f t="shared" si="0"/>
        <v>#DIV/0!</v>
      </c>
      <c r="L9" s="118" t="e">
        <f t="shared" si="0"/>
        <v>#DIV/0!</v>
      </c>
      <c r="M9" s="118" t="s">
        <v>214</v>
      </c>
      <c r="N9" s="118" t="s">
        <v>214</v>
      </c>
      <c r="O9" s="118">
        <f>Berechnungstabelle!AA9</f>
        <v>0</v>
      </c>
      <c r="P9" s="118"/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19" s="5" customFormat="1" ht="12.75">
      <c r="A10" s="17" t="s">
        <v>10</v>
      </c>
      <c r="B10" s="5" t="s">
        <v>122</v>
      </c>
      <c r="C10" s="119"/>
      <c r="D10" s="120"/>
      <c r="E10" s="118"/>
      <c r="F10" s="118"/>
      <c r="G10" s="118"/>
      <c r="H10" s="195"/>
      <c r="I10" s="121"/>
      <c r="J10" s="118"/>
      <c r="K10" s="118"/>
      <c r="L10" s="118"/>
      <c r="M10" s="118" t="s">
        <v>214</v>
      </c>
      <c r="N10" s="118"/>
      <c r="O10" s="118"/>
      <c r="P10" s="118"/>
      <c r="Q10" s="19"/>
      <c r="R10" s="21"/>
      <c r="S10" s="21"/>
    </row>
    <row r="11" spans="1:47" s="23" customFormat="1" ht="12.75">
      <c r="A11" s="131" t="s">
        <v>206</v>
      </c>
      <c r="B11" s="23" t="s">
        <v>123</v>
      </c>
      <c r="C11" s="248">
        <f>Berechnungstabelle!C11</f>
        <v>0</v>
      </c>
      <c r="D11" s="249">
        <f>Berechnungstabelle!D11</f>
        <v>0</v>
      </c>
      <c r="E11" s="195">
        <f>C11*D11</f>
        <v>0</v>
      </c>
      <c r="F11" s="195" t="e">
        <f>E11*$F$4</f>
        <v>#DIV/0!</v>
      </c>
      <c r="G11" s="195" t="e">
        <f>F11+E11</f>
        <v>#DIV/0!</v>
      </c>
      <c r="H11" s="195" t="e">
        <f>G11*0.9</f>
        <v>#DIV/0!</v>
      </c>
      <c r="I11" s="196">
        <f>Berechnungstabelle!I11</f>
        <v>0</v>
      </c>
      <c r="J11" s="195" t="e">
        <f>G11/I11</f>
        <v>#DIV/0!</v>
      </c>
      <c r="K11" s="195" t="e">
        <f aca="true" t="shared" si="1" ref="K11:L14">J11</f>
        <v>#DIV/0!</v>
      </c>
      <c r="L11" s="195" t="e">
        <f t="shared" si="1"/>
        <v>#DIV/0!</v>
      </c>
      <c r="M11" s="118" t="s">
        <v>214</v>
      </c>
      <c r="N11" s="195" t="s">
        <v>214</v>
      </c>
      <c r="O11" s="195">
        <f>Berechnungstabelle!AA11</f>
        <v>0</v>
      </c>
      <c r="P11" s="195"/>
      <c r="Q11" s="13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s="23" customFormat="1" ht="12.75">
      <c r="A12" s="131" t="s">
        <v>205</v>
      </c>
      <c r="B12" s="23" t="s">
        <v>124</v>
      </c>
      <c r="C12" s="248">
        <f>Berechnungstabelle!C12</f>
        <v>0</v>
      </c>
      <c r="D12" s="249">
        <f>Berechnungstabelle!D12</f>
        <v>0</v>
      </c>
      <c r="E12" s="195">
        <f>C12*D12</f>
        <v>0</v>
      </c>
      <c r="F12" s="195" t="e">
        <f>E12*$F$4</f>
        <v>#DIV/0!</v>
      </c>
      <c r="G12" s="195" t="e">
        <f>F12+E12</f>
        <v>#DIV/0!</v>
      </c>
      <c r="H12" s="195" t="e">
        <f>G12*0.9</f>
        <v>#DIV/0!</v>
      </c>
      <c r="I12" s="196">
        <f>Berechnungstabelle!I12</f>
        <v>0</v>
      </c>
      <c r="J12" s="195" t="e">
        <f>G12/I12</f>
        <v>#DIV/0!</v>
      </c>
      <c r="K12" s="195" t="e">
        <f t="shared" si="1"/>
        <v>#DIV/0!</v>
      </c>
      <c r="L12" s="195" t="e">
        <f t="shared" si="1"/>
        <v>#DIV/0!</v>
      </c>
      <c r="M12" s="118" t="s">
        <v>214</v>
      </c>
      <c r="N12" s="195" t="s">
        <v>214</v>
      </c>
      <c r="O12" s="195">
        <f>Berechnungstabelle!AA12</f>
        <v>0</v>
      </c>
      <c r="P12" s="195"/>
      <c r="Q12" s="13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19" s="23" customFormat="1" ht="12.75">
      <c r="A13" s="131" t="s">
        <v>204</v>
      </c>
      <c r="B13" s="23" t="s">
        <v>125</v>
      </c>
      <c r="C13" s="248">
        <f>Berechnungstabelle!C13</f>
        <v>0</v>
      </c>
      <c r="D13" s="249">
        <f>Berechnungstabelle!D13</f>
        <v>0</v>
      </c>
      <c r="E13" s="195">
        <f>C13*D13</f>
        <v>0</v>
      </c>
      <c r="F13" s="195" t="e">
        <f>E13*$F$4</f>
        <v>#DIV/0!</v>
      </c>
      <c r="G13" s="195" t="e">
        <f>F13+E13</f>
        <v>#DIV/0!</v>
      </c>
      <c r="H13" s="195" t="e">
        <f>G13*0.9</f>
        <v>#DIV/0!</v>
      </c>
      <c r="I13" s="196">
        <f>Berechnungstabelle!I13</f>
        <v>0</v>
      </c>
      <c r="J13" s="195" t="e">
        <f>G13/I13</f>
        <v>#DIV/0!</v>
      </c>
      <c r="K13" s="195" t="e">
        <f t="shared" si="1"/>
        <v>#DIV/0!</v>
      </c>
      <c r="L13" s="195" t="e">
        <f t="shared" si="1"/>
        <v>#DIV/0!</v>
      </c>
      <c r="M13" s="118" t="s">
        <v>214</v>
      </c>
      <c r="N13" s="195" t="s">
        <v>214</v>
      </c>
      <c r="O13" s="195">
        <f>Berechnungstabelle!AA13</f>
        <v>0</v>
      </c>
      <c r="P13" s="195"/>
      <c r="Q13" s="132"/>
      <c r="R13" s="22"/>
      <c r="S13" s="22"/>
    </row>
    <row r="14" spans="1:19" s="5" customFormat="1" ht="12.75">
      <c r="A14" s="17" t="s">
        <v>11</v>
      </c>
      <c r="B14" s="5" t="s">
        <v>126</v>
      </c>
      <c r="C14" s="119">
        <f>Berechnungstabelle!C14</f>
        <v>0</v>
      </c>
      <c r="D14" s="120">
        <f>Berechnungstabelle!D14</f>
        <v>0</v>
      </c>
      <c r="E14" s="118">
        <f>C14*D14</f>
        <v>0</v>
      </c>
      <c r="F14" s="118" t="e">
        <f>E14*$F$4</f>
        <v>#DIV/0!</v>
      </c>
      <c r="G14" s="118" t="e">
        <f>F14+E14</f>
        <v>#DIV/0!</v>
      </c>
      <c r="H14" s="195"/>
      <c r="I14" s="121">
        <f>Berechnungstabelle!I14</f>
        <v>0</v>
      </c>
      <c r="J14" s="118" t="e">
        <f>G14/I14</f>
        <v>#DIV/0!</v>
      </c>
      <c r="K14" s="118" t="e">
        <f t="shared" si="1"/>
        <v>#DIV/0!</v>
      </c>
      <c r="L14" s="118" t="e">
        <f t="shared" si="1"/>
        <v>#DIV/0!</v>
      </c>
      <c r="M14" s="118" t="s">
        <v>214</v>
      </c>
      <c r="N14" s="118" t="s">
        <v>214</v>
      </c>
      <c r="O14" s="118">
        <f>Berechnungstabelle!AA14</f>
        <v>0</v>
      </c>
      <c r="P14" s="118"/>
      <c r="Q14" s="19"/>
      <c r="R14" s="21"/>
      <c r="S14" s="21"/>
    </row>
    <row r="15" spans="1:19" s="5" customFormat="1" ht="12.75">
      <c r="A15" s="17" t="s">
        <v>12</v>
      </c>
      <c r="B15" s="5" t="s">
        <v>183</v>
      </c>
      <c r="C15" s="119">
        <f>Berechnungstabelle!C15</f>
        <v>0</v>
      </c>
      <c r="D15" s="120">
        <f>Berechnungstabelle!D15</f>
        <v>0</v>
      </c>
      <c r="E15" s="118">
        <f>C15*D15</f>
        <v>0</v>
      </c>
      <c r="F15" s="118" t="e">
        <f>E15*$F$4</f>
        <v>#DIV/0!</v>
      </c>
      <c r="G15" s="118" t="e">
        <f>F15+E15</f>
        <v>#DIV/0!</v>
      </c>
      <c r="H15" s="195"/>
      <c r="I15" s="118"/>
      <c r="J15" s="118"/>
      <c r="K15" s="118"/>
      <c r="L15" s="118"/>
      <c r="M15" s="118"/>
      <c r="N15" s="118"/>
      <c r="O15" s="118"/>
      <c r="P15" s="118"/>
      <c r="Q15" s="19"/>
      <c r="R15" s="21"/>
      <c r="S15" s="21"/>
    </row>
    <row r="16" spans="1:5" ht="12.75">
      <c r="A16" s="17" t="s">
        <v>182</v>
      </c>
      <c r="B16" s="5" t="s">
        <v>208</v>
      </c>
      <c r="C16" s="185">
        <f>Berechnungstabelle!C16</f>
        <v>0</v>
      </c>
      <c r="D16" s="118">
        <f>Berechnungstabelle!D16</f>
        <v>0</v>
      </c>
      <c r="E16" s="186"/>
    </row>
    <row r="17" spans="1:19" s="52" customFormat="1" ht="12.75">
      <c r="A17" s="53"/>
      <c r="C17" s="197"/>
      <c r="D17" s="198" t="s">
        <v>83</v>
      </c>
      <c r="E17" s="199">
        <f>SUM(E5:E15)</f>
        <v>0</v>
      </c>
      <c r="F17" s="199">
        <f>D16</f>
        <v>0</v>
      </c>
      <c r="G17" s="199" t="e">
        <f>SUM(G5:G15)</f>
        <v>#DIV/0!</v>
      </c>
      <c r="H17" s="199" t="e">
        <f>SUM(H5:H14)</f>
        <v>#DIV/0!</v>
      </c>
      <c r="I17" s="200"/>
      <c r="J17" s="199" t="e">
        <f>SUM(J5:J15)</f>
        <v>#DIV/0!</v>
      </c>
      <c r="K17" s="199" t="e">
        <f>SUM(K5:K15)</f>
        <v>#DIV/0!</v>
      </c>
      <c r="L17" s="199" t="e">
        <f>SUM(L5:L15)</f>
        <v>#DIV/0!</v>
      </c>
      <c r="M17" s="199" t="s">
        <v>214</v>
      </c>
      <c r="N17" s="199" t="s">
        <v>214</v>
      </c>
      <c r="O17" s="199">
        <f>SUM(O5:O15)</f>
        <v>0</v>
      </c>
      <c r="P17" s="199"/>
      <c r="Q17" s="96"/>
      <c r="R17" s="51"/>
      <c r="S17" s="51"/>
    </row>
    <row r="18" spans="1:17" ht="12.75">
      <c r="A18" s="17"/>
      <c r="C18" s="119"/>
      <c r="D18" s="201"/>
      <c r="E18" s="203"/>
      <c r="F18" s="203"/>
      <c r="G18" s="203"/>
      <c r="H18" s="203"/>
      <c r="I18" s="187"/>
      <c r="J18" s="255"/>
      <c r="K18" s="203"/>
      <c r="L18" s="203"/>
      <c r="M18" s="203"/>
      <c r="N18" s="203"/>
      <c r="O18" s="203"/>
      <c r="P18" s="203"/>
      <c r="Q18" s="21"/>
    </row>
    <row r="19" spans="1:17" s="5" customFormat="1" ht="51">
      <c r="A19" s="12" t="s">
        <v>13</v>
      </c>
      <c r="B19" s="13" t="s">
        <v>14</v>
      </c>
      <c r="C19" s="189" t="s">
        <v>15</v>
      </c>
      <c r="D19" s="189" t="s">
        <v>87</v>
      </c>
      <c r="E19" s="189" t="s">
        <v>86</v>
      </c>
      <c r="F19" s="186"/>
      <c r="G19" s="190" t="s">
        <v>16</v>
      </c>
      <c r="H19" s="202"/>
      <c r="I19" s="190" t="s">
        <v>17</v>
      </c>
      <c r="J19" s="190" t="s">
        <v>18</v>
      </c>
      <c r="K19" s="191">
        <v>2015</v>
      </c>
      <c r="L19" s="191">
        <v>2016</v>
      </c>
      <c r="M19" s="191" t="s">
        <v>214</v>
      </c>
      <c r="N19" s="191" t="s">
        <v>214</v>
      </c>
      <c r="O19" s="191">
        <v>2030</v>
      </c>
      <c r="P19" s="191"/>
      <c r="Q19" s="8"/>
    </row>
    <row r="20" spans="1:47" s="5" customFormat="1" ht="12.75">
      <c r="A20" s="17" t="s">
        <v>19</v>
      </c>
      <c r="B20" s="5" t="s">
        <v>107</v>
      </c>
      <c r="C20" s="153">
        <f>Berechnungstabelle!C20</f>
        <v>0</v>
      </c>
      <c r="D20" s="256">
        <f>Berechnungstabelle!D20</f>
        <v>0</v>
      </c>
      <c r="E20" s="257">
        <f>Berechnungstabelle!E20</f>
        <v>0</v>
      </c>
      <c r="F20" s="186"/>
      <c r="G20" s="118">
        <f>C20*D20*E20</f>
        <v>0</v>
      </c>
      <c r="H20" s="203"/>
      <c r="I20" s="204" t="e">
        <f>100/I9</f>
        <v>#DIV/0!</v>
      </c>
      <c r="J20" s="118" t="e">
        <f>G20*I20/100</f>
        <v>#DIV/0!</v>
      </c>
      <c r="K20" s="118" t="e">
        <f aca="true" t="shared" si="2" ref="K20:L22">J20</f>
        <v>#DIV/0!</v>
      </c>
      <c r="L20" s="118" t="e">
        <f t="shared" si="2"/>
        <v>#DIV/0!</v>
      </c>
      <c r="M20" s="118" t="s">
        <v>214</v>
      </c>
      <c r="N20" s="118" t="s">
        <v>214</v>
      </c>
      <c r="O20" s="118">
        <f>Berechnungstabelle!AA20</f>
        <v>0</v>
      </c>
      <c r="P20" s="118"/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20" s="5" customFormat="1" ht="12.75">
      <c r="A21" s="17" t="s">
        <v>20</v>
      </c>
      <c r="B21" s="5" t="s">
        <v>21</v>
      </c>
      <c r="C21" s="119">
        <f>Berechnungstabelle!C21</f>
        <v>0</v>
      </c>
      <c r="D21" s="205">
        <f>Berechnungstabelle!D21</f>
        <v>0</v>
      </c>
      <c r="E21" s="250">
        <f>Berechnungstabelle!E21</f>
        <v>0</v>
      </c>
      <c r="F21" s="186"/>
      <c r="G21" s="118">
        <f>C21*D21*E21</f>
        <v>0</v>
      </c>
      <c r="H21" s="203"/>
      <c r="I21" s="204" t="e">
        <f>100/I14</f>
        <v>#DIV/0!</v>
      </c>
      <c r="J21" s="118" t="e">
        <f>G21*I21/100</f>
        <v>#DIV/0!</v>
      </c>
      <c r="K21" s="118" t="e">
        <f t="shared" si="2"/>
        <v>#DIV/0!</v>
      </c>
      <c r="L21" s="118" t="e">
        <f t="shared" si="2"/>
        <v>#DIV/0!</v>
      </c>
      <c r="M21" s="118" t="s">
        <v>214</v>
      </c>
      <c r="N21" s="118" t="s">
        <v>214</v>
      </c>
      <c r="O21" s="118">
        <f>Berechnungstabelle!AA21</f>
        <v>0</v>
      </c>
      <c r="P21" s="118"/>
      <c r="Q21" s="19"/>
      <c r="R21" s="21"/>
      <c r="S21" s="21"/>
      <c r="T21" s="21"/>
    </row>
    <row r="22" spans="1:20" s="5" customFormat="1" ht="12.75">
      <c r="A22" s="17" t="s">
        <v>105</v>
      </c>
      <c r="B22" s="5" t="s">
        <v>106</v>
      </c>
      <c r="C22" s="119"/>
      <c r="D22" s="205"/>
      <c r="E22" s="206"/>
      <c r="F22" s="186"/>
      <c r="G22" s="118">
        <f>Berechnungstabelle!G22</f>
        <v>0</v>
      </c>
      <c r="H22" s="203"/>
      <c r="I22" s="204">
        <f>Berechnungstabelle!I22</f>
        <v>0</v>
      </c>
      <c r="J22" s="118">
        <f>G22*I22/100</f>
        <v>0</v>
      </c>
      <c r="K22" s="118">
        <f t="shared" si="2"/>
        <v>0</v>
      </c>
      <c r="L22" s="118">
        <f t="shared" si="2"/>
        <v>0</v>
      </c>
      <c r="M22" s="118" t="s">
        <v>214</v>
      </c>
      <c r="N22" s="118" t="s">
        <v>214</v>
      </c>
      <c r="O22" s="118">
        <f>Berechnungstabelle!AA22</f>
        <v>0</v>
      </c>
      <c r="P22" s="118"/>
      <c r="Q22" s="19"/>
      <c r="R22" s="21"/>
      <c r="S22" s="21"/>
      <c r="T22" s="21"/>
    </row>
    <row r="23" spans="1:20" s="5" customFormat="1" ht="12.75">
      <c r="A23" s="17"/>
      <c r="C23" s="119"/>
      <c r="D23" s="205"/>
      <c r="E23" s="206"/>
      <c r="F23" s="186"/>
      <c r="G23" s="186"/>
      <c r="H23" s="203"/>
      <c r="I23" s="204"/>
      <c r="J23" s="118"/>
      <c r="K23" s="118"/>
      <c r="L23" s="118"/>
      <c r="M23" s="118"/>
      <c r="N23" s="118"/>
      <c r="O23" s="118"/>
      <c r="P23" s="118"/>
      <c r="Q23" s="19"/>
      <c r="R23" s="21"/>
      <c r="S23" s="21"/>
      <c r="T23" s="21"/>
    </row>
    <row r="24" spans="1:20" s="5" customFormat="1" ht="12.75">
      <c r="A24" s="17"/>
      <c r="C24" s="119"/>
      <c r="D24" s="205"/>
      <c r="E24" s="206"/>
      <c r="F24" s="186"/>
      <c r="G24" s="186"/>
      <c r="H24" s="203"/>
      <c r="I24" s="204"/>
      <c r="J24" s="118"/>
      <c r="K24" s="118"/>
      <c r="L24" s="118"/>
      <c r="M24" s="118"/>
      <c r="N24" s="118"/>
      <c r="O24" s="118"/>
      <c r="P24" s="118"/>
      <c r="Q24" s="19"/>
      <c r="R24" s="21"/>
      <c r="S24" s="21"/>
      <c r="T24" s="21"/>
    </row>
    <row r="25" spans="1:20" s="5" customFormat="1" ht="25.5">
      <c r="A25" s="12" t="s">
        <v>22</v>
      </c>
      <c r="B25" s="13" t="s">
        <v>23</v>
      </c>
      <c r="C25" s="190" t="s">
        <v>24</v>
      </c>
      <c r="D25" s="186"/>
      <c r="E25" s="186"/>
      <c r="F25" s="190" t="s">
        <v>25</v>
      </c>
      <c r="G25" s="190" t="s">
        <v>26</v>
      </c>
      <c r="H25" s="186"/>
      <c r="I25" s="190" t="s">
        <v>17</v>
      </c>
      <c r="J25" s="190" t="s">
        <v>18</v>
      </c>
      <c r="K25" s="191">
        <v>2015</v>
      </c>
      <c r="L25" s="191">
        <v>2016</v>
      </c>
      <c r="M25" s="191" t="s">
        <v>214</v>
      </c>
      <c r="N25" s="191" t="s">
        <v>214</v>
      </c>
      <c r="O25" s="191">
        <v>2030</v>
      </c>
      <c r="P25" s="191"/>
      <c r="Q25" s="8"/>
      <c r="R25" s="21"/>
      <c r="S25" s="21"/>
      <c r="T25" s="21"/>
    </row>
    <row r="26" spans="1:47" s="5" customFormat="1" ht="12.75">
      <c r="A26" s="17" t="s">
        <v>27</v>
      </c>
      <c r="B26" s="5" t="s">
        <v>26</v>
      </c>
      <c r="C26" s="159">
        <f>Berechnungstabelle!C26</f>
        <v>0</v>
      </c>
      <c r="D26" s="186"/>
      <c r="E26" s="186"/>
      <c r="F26" s="118" t="e">
        <f>H17</f>
        <v>#DIV/0!</v>
      </c>
      <c r="G26" s="118" t="e">
        <f>C26*F26</f>
        <v>#DIV/0!</v>
      </c>
      <c r="H26" s="186"/>
      <c r="I26" s="204" t="e">
        <f>(J17/G17)*100</f>
        <v>#DIV/0!</v>
      </c>
      <c r="J26" s="118" t="e">
        <f>G26*I26/100</f>
        <v>#DIV/0!</v>
      </c>
      <c r="K26" s="118" t="e">
        <f>J26</f>
        <v>#DIV/0!</v>
      </c>
      <c r="L26" s="118" t="e">
        <f>J26</f>
        <v>#DIV/0!</v>
      </c>
      <c r="M26" s="118" t="s">
        <v>214</v>
      </c>
      <c r="N26" s="118" t="s">
        <v>214</v>
      </c>
      <c r="O26" s="118">
        <f>Berechnungstabelle!AA26</f>
        <v>0</v>
      </c>
      <c r="P26" s="118"/>
      <c r="Q26" s="1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17" s="5" customFormat="1" ht="12.75">
      <c r="A27" s="291"/>
      <c r="C27" s="207"/>
      <c r="D27" s="186"/>
      <c r="E27" s="186"/>
      <c r="F27" s="258"/>
      <c r="G27" s="259"/>
      <c r="H27" s="259"/>
      <c r="I27" s="187"/>
      <c r="J27" s="260"/>
      <c r="K27" s="203"/>
      <c r="L27" s="203"/>
      <c r="M27" s="203"/>
      <c r="N27" s="203"/>
      <c r="O27" s="203"/>
      <c r="P27" s="203"/>
      <c r="Q27" s="21"/>
    </row>
    <row r="28" spans="1:17" s="5" customFormat="1" ht="12.75">
      <c r="A28" s="291"/>
      <c r="C28" s="207"/>
      <c r="D28" s="186"/>
      <c r="E28" s="186"/>
      <c r="F28" s="258"/>
      <c r="G28" s="259"/>
      <c r="H28" s="259"/>
      <c r="I28" s="187"/>
      <c r="J28" s="260"/>
      <c r="K28" s="203"/>
      <c r="L28" s="203"/>
      <c r="M28" s="203"/>
      <c r="N28" s="203"/>
      <c r="O28" s="203"/>
      <c r="P28" s="203"/>
      <c r="Q28" s="21"/>
    </row>
    <row r="29" spans="3:19" s="5" customFormat="1" ht="12.75">
      <c r="C29" s="186"/>
      <c r="D29" s="186"/>
      <c r="E29" s="191">
        <v>2015</v>
      </c>
      <c r="F29" s="191">
        <v>2016</v>
      </c>
      <c r="G29" s="191" t="s">
        <v>214</v>
      </c>
      <c r="H29" s="191">
        <v>2030</v>
      </c>
      <c r="I29" s="187"/>
      <c r="O29" s="191"/>
      <c r="P29" s="191"/>
      <c r="Q29" s="8"/>
      <c r="R29" s="38"/>
      <c r="S29" s="38"/>
    </row>
    <row r="30" spans="1:19" s="5" customFormat="1" ht="12.75">
      <c r="A30" s="12" t="s">
        <v>28</v>
      </c>
      <c r="B30" s="13" t="s">
        <v>195</v>
      </c>
      <c r="C30" s="186"/>
      <c r="D30" s="186"/>
      <c r="E30" s="247" t="s">
        <v>216</v>
      </c>
      <c r="F30" s="261">
        <f>Berechnungstabelle!L30</f>
        <v>0</v>
      </c>
      <c r="G30" s="208" t="s">
        <v>214</v>
      </c>
      <c r="H30" s="208">
        <f>Berechnungstabelle!AA30</f>
        <v>0</v>
      </c>
      <c r="O30" s="208"/>
      <c r="P30" s="208"/>
      <c r="Q30" s="141"/>
      <c r="R30" s="38"/>
      <c r="S30" s="38"/>
    </row>
    <row r="31" spans="1:17" ht="12.75">
      <c r="A31" s="24"/>
      <c r="B31" s="5" t="s">
        <v>84</v>
      </c>
      <c r="D31" s="262"/>
      <c r="E31" s="263">
        <f>Berechnungstabelle!K31</f>
        <v>0</v>
      </c>
      <c r="F31" s="263">
        <f>E31*(1+F30)</f>
        <v>0</v>
      </c>
      <c r="G31" s="263" t="s">
        <v>214</v>
      </c>
      <c r="H31" s="232">
        <f>Berechnungstabelle!AA31</f>
        <v>0</v>
      </c>
      <c r="O31" s="263"/>
      <c r="P31" s="263"/>
      <c r="Q31" s="264"/>
    </row>
    <row r="32" spans="1:17" ht="12.75">
      <c r="A32" s="24"/>
      <c r="B32" s="5" t="s">
        <v>209</v>
      </c>
      <c r="D32" s="262"/>
      <c r="E32" s="265">
        <f>Berechnungstabelle!K32</f>
        <v>0</v>
      </c>
      <c r="F32" s="209">
        <f>E32</f>
        <v>0</v>
      </c>
      <c r="G32" s="209" t="s">
        <v>214</v>
      </c>
      <c r="H32" s="209">
        <f>Berechnungstabelle!AA32</f>
        <v>0</v>
      </c>
      <c r="O32" s="209"/>
      <c r="P32" s="209"/>
      <c r="Q32" s="78"/>
    </row>
    <row r="33" spans="1:17" ht="12.75">
      <c r="A33" s="24"/>
      <c r="B33" s="5" t="s">
        <v>225</v>
      </c>
      <c r="D33" s="262"/>
      <c r="E33" s="180">
        <f>E31*E32</f>
        <v>0</v>
      </c>
      <c r="F33" s="180">
        <f>F31*F32</f>
        <v>0</v>
      </c>
      <c r="G33" s="180" t="s">
        <v>214</v>
      </c>
      <c r="H33" s="180">
        <f>Berechnungstabelle!AA33</f>
        <v>0</v>
      </c>
      <c r="O33" s="180"/>
      <c r="P33" s="180"/>
      <c r="Q33" s="99"/>
    </row>
    <row r="34" spans="1:17" ht="12.75">
      <c r="A34" s="24"/>
      <c r="D34" s="262"/>
      <c r="E34" s="180"/>
      <c r="F34" s="180"/>
      <c r="G34" s="180"/>
      <c r="H34" s="209"/>
      <c r="O34" s="180"/>
      <c r="P34" s="180"/>
      <c r="Q34" s="99"/>
    </row>
    <row r="35" spans="1:17" ht="12.75">
      <c r="A35" s="24"/>
      <c r="D35" s="262"/>
      <c r="E35" s="247" t="s">
        <v>216</v>
      </c>
      <c r="F35" s="261">
        <f>Berechnungstabelle!L35</f>
        <v>0</v>
      </c>
      <c r="G35" s="208" t="s">
        <v>214</v>
      </c>
      <c r="H35" s="266">
        <f>Berechnungstabelle!AA35</f>
        <v>0</v>
      </c>
      <c r="O35" s="208"/>
      <c r="P35" s="208"/>
      <c r="Q35" s="141"/>
    </row>
    <row r="36" spans="1:17" ht="12.75">
      <c r="A36" s="24"/>
      <c r="B36" s="5" t="s">
        <v>85</v>
      </c>
      <c r="D36" s="262"/>
      <c r="E36" s="267">
        <f>Berechnungstabelle!K36</f>
        <v>0</v>
      </c>
      <c r="F36" s="267">
        <f>E36*(1+F35)</f>
        <v>0</v>
      </c>
      <c r="G36" s="267" t="s">
        <v>214</v>
      </c>
      <c r="H36" s="268">
        <f>Berechnungstabelle!AA36</f>
        <v>0</v>
      </c>
      <c r="O36" s="267"/>
      <c r="P36" s="267"/>
      <c r="Q36" s="269"/>
    </row>
    <row r="37" spans="1:17" ht="12.75">
      <c r="A37" s="24"/>
      <c r="B37" s="5" t="s">
        <v>210</v>
      </c>
      <c r="D37" s="262"/>
      <c r="E37" s="210">
        <f>Berechnungstabelle!K37</f>
        <v>0</v>
      </c>
      <c r="F37" s="210">
        <f>E37</f>
        <v>0</v>
      </c>
      <c r="G37" s="210" t="s">
        <v>214</v>
      </c>
      <c r="H37" s="210">
        <f>Berechnungstabelle!AA37</f>
        <v>0</v>
      </c>
      <c r="O37" s="210"/>
      <c r="P37" s="210"/>
      <c r="Q37" s="101"/>
    </row>
    <row r="38" spans="1:17" ht="12.75">
      <c r="A38" s="24"/>
      <c r="B38" s="5" t="s">
        <v>224</v>
      </c>
      <c r="D38" s="262"/>
      <c r="E38" s="180">
        <f>E36*E37</f>
        <v>0</v>
      </c>
      <c r="F38" s="180">
        <f>F36*F37</f>
        <v>0</v>
      </c>
      <c r="G38" s="180" t="s">
        <v>214</v>
      </c>
      <c r="H38" s="180">
        <f>Berechnungstabelle!AA38</f>
        <v>0</v>
      </c>
      <c r="O38" s="180"/>
      <c r="P38" s="180"/>
      <c r="Q38" s="99"/>
    </row>
    <row r="39" spans="1:17" ht="12.75">
      <c r="A39" s="24"/>
      <c r="D39" s="262"/>
      <c r="E39" s="180"/>
      <c r="F39" s="180"/>
      <c r="G39" s="180"/>
      <c r="H39" s="266"/>
      <c r="O39" s="180"/>
      <c r="P39" s="180"/>
      <c r="Q39" s="99"/>
    </row>
    <row r="40" spans="1:17" ht="12.75">
      <c r="A40" s="24"/>
      <c r="B40" s="5" t="s">
        <v>191</v>
      </c>
      <c r="D40" s="262"/>
      <c r="E40" s="180">
        <f>Berechnungstabelle!K40</f>
        <v>0</v>
      </c>
      <c r="F40" s="180">
        <f>F38+F33</f>
        <v>0</v>
      </c>
      <c r="G40" s="180" t="s">
        <v>214</v>
      </c>
      <c r="H40" s="180">
        <f>Berechnungstabelle!AA40</f>
        <v>0</v>
      </c>
      <c r="O40" s="180"/>
      <c r="P40" s="180"/>
      <c r="Q40" s="99"/>
    </row>
    <row r="41" spans="1:17" ht="12.75">
      <c r="A41" s="24"/>
      <c r="B41" s="5" t="s">
        <v>226</v>
      </c>
      <c r="D41" s="262"/>
      <c r="E41" s="153">
        <f>Berechnungstabelle!K41</f>
        <v>0</v>
      </c>
      <c r="F41" s="153">
        <f>E41</f>
        <v>0</v>
      </c>
      <c r="G41" s="153" t="s">
        <v>214</v>
      </c>
      <c r="H41" s="153">
        <f>Berechnungstabelle!AA41</f>
        <v>0</v>
      </c>
      <c r="O41" s="153"/>
      <c r="P41" s="153"/>
      <c r="Q41" s="153"/>
    </row>
    <row r="42" spans="1:17" ht="12.75">
      <c r="A42" s="24"/>
      <c r="B42"/>
      <c r="C42" s="180"/>
      <c r="D42" s="262"/>
      <c r="E42" s="211"/>
      <c r="F42" s="211"/>
      <c r="G42" s="211"/>
      <c r="H42" s="266"/>
      <c r="O42" s="211"/>
      <c r="P42" s="211"/>
      <c r="Q42" s="40"/>
    </row>
    <row r="43" spans="1:17" ht="12.75">
      <c r="A43" s="24"/>
      <c r="B43" s="5" t="s">
        <v>192</v>
      </c>
      <c r="C43" s="180"/>
      <c r="D43" s="262"/>
      <c r="E43" s="212">
        <f>Berechnungstabelle!K43</f>
        <v>0</v>
      </c>
      <c r="F43" s="212">
        <f>E43</f>
        <v>0</v>
      </c>
      <c r="G43" s="212" t="s">
        <v>214</v>
      </c>
      <c r="H43" s="212">
        <f>Berechnungstabelle!AA43</f>
        <v>0</v>
      </c>
      <c r="O43" s="212"/>
      <c r="P43" s="212"/>
      <c r="Q43" s="126"/>
    </row>
    <row r="44" spans="1:17" ht="12.75">
      <c r="A44" s="24"/>
      <c r="B44" s="5" t="s">
        <v>92</v>
      </c>
      <c r="C44" s="118"/>
      <c r="D44" s="262"/>
      <c r="E44" s="213">
        <f>Berechnungstabelle!K44</f>
        <v>0</v>
      </c>
      <c r="F44" s="213">
        <f>E44</f>
        <v>0</v>
      </c>
      <c r="G44" s="213" t="s">
        <v>214</v>
      </c>
      <c r="H44" s="213">
        <f>Berechnungstabelle!AA44</f>
        <v>0</v>
      </c>
      <c r="O44" s="213"/>
      <c r="P44" s="213"/>
      <c r="Q44" s="155"/>
    </row>
    <row r="45" spans="1:17" ht="12.75">
      <c r="A45" s="24"/>
      <c r="B45" s="5" t="s">
        <v>193</v>
      </c>
      <c r="C45" s="118"/>
      <c r="D45" s="262"/>
      <c r="E45" s="181">
        <f>E43*E40+E44*E41</f>
        <v>0</v>
      </c>
      <c r="F45" s="181">
        <f>F43*F40+F44*F41</f>
        <v>0</v>
      </c>
      <c r="G45" s="181" t="s">
        <v>214</v>
      </c>
      <c r="H45" s="181">
        <f>Berechnungstabelle!AA45</f>
        <v>0</v>
      </c>
      <c r="O45" s="181"/>
      <c r="P45" s="181"/>
      <c r="Q45" s="156"/>
    </row>
    <row r="46" spans="1:17" ht="12.75">
      <c r="A46" s="24"/>
      <c r="B46"/>
      <c r="C46" s="118"/>
      <c r="D46" s="262"/>
      <c r="E46" s="186"/>
      <c r="F46" s="186"/>
      <c r="G46" s="186"/>
      <c r="H46" s="188"/>
      <c r="O46" s="211"/>
      <c r="P46" s="211"/>
      <c r="Q46" s="40"/>
    </row>
    <row r="47" spans="1:17" ht="12.75">
      <c r="A47" s="24"/>
      <c r="B47"/>
      <c r="C47" s="118"/>
      <c r="D47" s="262"/>
      <c r="E47" s="186"/>
      <c r="F47" s="186"/>
      <c r="G47" s="186"/>
      <c r="H47" s="188"/>
      <c r="O47" s="211"/>
      <c r="P47" s="211"/>
      <c r="Q47" s="40"/>
    </row>
    <row r="48" spans="1:33" s="5" customFormat="1" ht="12.75">
      <c r="A48" s="12" t="s">
        <v>29</v>
      </c>
      <c r="B48" s="13" t="s">
        <v>94</v>
      </c>
      <c r="C48" s="189"/>
      <c r="D48" s="270"/>
      <c r="E48" s="247" t="s">
        <v>217</v>
      </c>
      <c r="F48" s="261">
        <f>Berechnungstabelle!L48</f>
        <v>0</v>
      </c>
      <c r="G48" s="181" t="s">
        <v>214</v>
      </c>
      <c r="H48" s="208">
        <f>Berechnungstabelle!AA48</f>
        <v>0</v>
      </c>
      <c r="O48" s="208"/>
      <c r="P48" s="208"/>
      <c r="Q48" s="141"/>
      <c r="R48" s="21"/>
      <c r="S48" s="21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17" ht="12.75">
      <c r="A49" s="24"/>
      <c r="B49" s="5" t="s">
        <v>227</v>
      </c>
      <c r="C49" s="118"/>
      <c r="D49" s="186"/>
      <c r="E49" s="263">
        <f>Berechnungstabelle!K49</f>
        <v>0</v>
      </c>
      <c r="F49" s="263">
        <f>E49*(1+F48)</f>
        <v>0</v>
      </c>
      <c r="G49" s="181" t="s">
        <v>214</v>
      </c>
      <c r="H49" s="263">
        <f>Berechnungstabelle!AA49</f>
        <v>0</v>
      </c>
      <c r="O49" s="263"/>
      <c r="P49" s="263"/>
      <c r="Q49" s="264"/>
    </row>
    <row r="50" spans="1:17" ht="12.75">
      <c r="A50" s="24"/>
      <c r="B50" s="5" t="s">
        <v>95</v>
      </c>
      <c r="C50" s="118"/>
      <c r="D50" s="186"/>
      <c r="E50" s="209">
        <f>Berechnungstabelle!K50</f>
        <v>0</v>
      </c>
      <c r="F50" s="209">
        <f>E50</f>
        <v>0</v>
      </c>
      <c r="G50" s="181" t="s">
        <v>214</v>
      </c>
      <c r="H50" s="209">
        <f>Berechnungstabelle!AA50</f>
        <v>0</v>
      </c>
      <c r="O50" s="209"/>
      <c r="P50" s="209"/>
      <c r="Q50" s="78"/>
    </row>
    <row r="51" spans="1:17" ht="12.75">
      <c r="A51" s="24"/>
      <c r="B51" s="5" t="s">
        <v>96</v>
      </c>
      <c r="C51" s="118"/>
      <c r="D51" s="186"/>
      <c r="E51" s="180">
        <f>E49*E50</f>
        <v>0</v>
      </c>
      <c r="F51" s="180">
        <f>F49*F50</f>
        <v>0</v>
      </c>
      <c r="G51" s="181" t="s">
        <v>214</v>
      </c>
      <c r="H51" s="180">
        <f>Berechnungstabelle!AA51</f>
        <v>0</v>
      </c>
      <c r="O51" s="180"/>
      <c r="P51" s="180"/>
      <c r="Q51" s="99"/>
    </row>
    <row r="52" spans="1:17" ht="12.75">
      <c r="A52" s="24"/>
      <c r="B52" s="5" t="s">
        <v>97</v>
      </c>
      <c r="C52" s="118"/>
      <c r="D52" s="186"/>
      <c r="E52" s="212">
        <f>Berechnungstabelle!K52</f>
        <v>0</v>
      </c>
      <c r="F52" s="212">
        <f>E52</f>
        <v>0</v>
      </c>
      <c r="G52" s="181" t="s">
        <v>214</v>
      </c>
      <c r="H52" s="212">
        <f>Berechnungstabelle!AA52</f>
        <v>0</v>
      </c>
      <c r="O52" s="212"/>
      <c r="P52" s="212"/>
      <c r="Q52" s="126"/>
    </row>
    <row r="53" spans="1:17" ht="12.75">
      <c r="A53" s="24"/>
      <c r="B53" s="5" t="s">
        <v>211</v>
      </c>
      <c r="C53" s="118"/>
      <c r="D53" s="262"/>
      <c r="E53" s="181">
        <f>E51*E52</f>
        <v>0</v>
      </c>
      <c r="F53" s="181">
        <f>F51*F52</f>
        <v>0</v>
      </c>
      <c r="G53" s="181" t="s">
        <v>214</v>
      </c>
      <c r="H53" s="181">
        <f>Berechnungstabelle!AA53</f>
        <v>0</v>
      </c>
      <c r="O53" s="181"/>
      <c r="P53" s="181"/>
      <c r="Q53" s="156"/>
    </row>
    <row r="54" spans="1:17" ht="12.75">
      <c r="A54" s="24"/>
      <c r="C54" s="118"/>
      <c r="D54" s="186"/>
      <c r="E54" s="211"/>
      <c r="F54" s="211"/>
      <c r="G54" s="211"/>
      <c r="H54" s="211"/>
      <c r="O54" s="211"/>
      <c r="P54" s="211"/>
      <c r="Q54" s="40"/>
    </row>
    <row r="55" spans="1:18" ht="12.75">
      <c r="A55" s="24"/>
      <c r="C55" s="118"/>
      <c r="D55" s="186"/>
      <c r="E55" s="247" t="s">
        <v>217</v>
      </c>
      <c r="F55" s="261">
        <f>Berechnungstabelle!L55</f>
        <v>0</v>
      </c>
      <c r="G55" s="181" t="s">
        <v>214</v>
      </c>
      <c r="H55" s="208">
        <f>Berechnungstabelle!AA55</f>
        <v>0</v>
      </c>
      <c r="O55" s="208"/>
      <c r="P55" s="208"/>
      <c r="Q55" s="141"/>
      <c r="R55" s="21"/>
    </row>
    <row r="56" spans="1:17" ht="12.75">
      <c r="A56" s="24"/>
      <c r="B56" s="5" t="s">
        <v>230</v>
      </c>
      <c r="C56" s="118"/>
      <c r="D56" s="186"/>
      <c r="E56" s="263">
        <f>Berechnungstabelle!K56</f>
        <v>0</v>
      </c>
      <c r="F56" s="263">
        <f>E56*(1+F55)</f>
        <v>0</v>
      </c>
      <c r="G56" s="181" t="s">
        <v>214</v>
      </c>
      <c r="H56" s="263">
        <f>Berechnungstabelle!AA56</f>
        <v>0</v>
      </c>
      <c r="O56" s="263"/>
      <c r="P56" s="263"/>
      <c r="Q56" s="264"/>
    </row>
    <row r="57" spans="1:17" ht="12.75">
      <c r="A57" s="24"/>
      <c r="B57" s="5" t="s">
        <v>212</v>
      </c>
      <c r="C57" s="118"/>
      <c r="D57" s="186"/>
      <c r="E57" s="209">
        <f>Berechnungstabelle!K57</f>
        <v>0</v>
      </c>
      <c r="F57" s="209">
        <f>E57</f>
        <v>0</v>
      </c>
      <c r="G57" s="181" t="s">
        <v>214</v>
      </c>
      <c r="H57" s="209">
        <f>Berechnungstabelle!AA57</f>
        <v>0</v>
      </c>
      <c r="O57" s="209"/>
      <c r="P57" s="209"/>
      <c r="Q57" s="78"/>
    </row>
    <row r="58" spans="1:17" ht="12.75">
      <c r="A58" s="24"/>
      <c r="B58" s="5" t="s">
        <v>213</v>
      </c>
      <c r="C58" s="118"/>
      <c r="D58" s="186"/>
      <c r="E58" s="180">
        <f>E56*E57</f>
        <v>0</v>
      </c>
      <c r="F58" s="180">
        <f>F56*F57</f>
        <v>0</v>
      </c>
      <c r="G58" s="181" t="s">
        <v>214</v>
      </c>
      <c r="H58" s="180">
        <f>Berechnungstabelle!AA58</f>
        <v>0</v>
      </c>
      <c r="O58" s="180"/>
      <c r="P58" s="180"/>
      <c r="Q58" s="99"/>
    </row>
    <row r="59" spans="1:17" ht="12.75">
      <c r="A59" s="24"/>
      <c r="B59" s="5" t="s">
        <v>228</v>
      </c>
      <c r="C59" s="118"/>
      <c r="D59" s="186"/>
      <c r="E59" s="212">
        <f>Berechnungstabelle!K59</f>
        <v>0</v>
      </c>
      <c r="F59" s="212">
        <f>E59</f>
        <v>0</v>
      </c>
      <c r="G59" s="181" t="s">
        <v>214</v>
      </c>
      <c r="H59" s="212">
        <f>Berechnungstabelle!AA59</f>
        <v>0</v>
      </c>
      <c r="O59" s="212"/>
      <c r="P59" s="212"/>
      <c r="Q59" s="126"/>
    </row>
    <row r="60" spans="1:17" ht="12.75">
      <c r="A60" s="24"/>
      <c r="B60" s="5" t="s">
        <v>229</v>
      </c>
      <c r="C60" s="118"/>
      <c r="D60" s="262"/>
      <c r="E60" s="181">
        <f>E58*E59</f>
        <v>0</v>
      </c>
      <c r="F60" s="181">
        <f>F58*F59</f>
        <v>0</v>
      </c>
      <c r="G60" s="181" t="s">
        <v>214</v>
      </c>
      <c r="H60" s="181">
        <f>Berechnungstabelle!AA60</f>
        <v>0</v>
      </c>
      <c r="O60" s="181"/>
      <c r="P60" s="181"/>
      <c r="Q60" s="156"/>
    </row>
    <row r="61" spans="1:17" ht="12.75">
      <c r="A61" s="24"/>
      <c r="B61"/>
      <c r="C61" s="118"/>
      <c r="D61" s="186"/>
      <c r="E61" s="211"/>
      <c r="F61" s="211"/>
      <c r="G61" s="211"/>
      <c r="H61" s="211"/>
      <c r="O61" s="211"/>
      <c r="P61" s="211"/>
      <c r="Q61" s="40"/>
    </row>
    <row r="62" spans="1:18" ht="12.75">
      <c r="A62" s="24"/>
      <c r="B62"/>
      <c r="C62" s="118"/>
      <c r="D62" s="186"/>
      <c r="E62" s="247" t="s">
        <v>217</v>
      </c>
      <c r="F62" s="261">
        <f>Berechnungstabelle!L62</f>
        <v>0</v>
      </c>
      <c r="G62" s="181" t="s">
        <v>214</v>
      </c>
      <c r="H62" s="208">
        <f>Berechnungstabelle!AA62</f>
        <v>0</v>
      </c>
      <c r="O62" s="208"/>
      <c r="P62" s="208"/>
      <c r="Q62" s="141"/>
      <c r="R62" s="21"/>
    </row>
    <row r="63" spans="1:17" ht="12.75">
      <c r="A63" s="24"/>
      <c r="B63" s="5" t="s">
        <v>231</v>
      </c>
      <c r="C63" s="118"/>
      <c r="D63" s="186"/>
      <c r="E63" s="263">
        <f>Berechnungstabelle!K63</f>
        <v>0</v>
      </c>
      <c r="F63" s="263">
        <f>E63*(1+F62)</f>
        <v>0</v>
      </c>
      <c r="G63" s="181" t="s">
        <v>214</v>
      </c>
      <c r="H63" s="263">
        <f>Berechnungstabelle!AA63</f>
        <v>0</v>
      </c>
      <c r="O63" s="263"/>
      <c r="P63" s="263"/>
      <c r="Q63" s="264"/>
    </row>
    <row r="64" spans="1:17" ht="12.75">
      <c r="A64" s="24"/>
      <c r="B64" s="5" t="s">
        <v>98</v>
      </c>
      <c r="C64" s="118"/>
      <c r="D64" s="186"/>
      <c r="E64" s="209">
        <f>Berechnungstabelle!K64</f>
        <v>0</v>
      </c>
      <c r="F64" s="209">
        <f>E64</f>
        <v>0</v>
      </c>
      <c r="G64" s="181" t="s">
        <v>214</v>
      </c>
      <c r="H64" s="209">
        <f>Berechnungstabelle!AA64</f>
        <v>0</v>
      </c>
      <c r="O64" s="209"/>
      <c r="P64" s="209"/>
      <c r="Q64" s="78"/>
    </row>
    <row r="65" spans="1:17" ht="12.75">
      <c r="A65" s="24"/>
      <c r="B65" s="5" t="s">
        <v>99</v>
      </c>
      <c r="C65" s="118"/>
      <c r="D65" s="186"/>
      <c r="E65" s="212">
        <f>Berechnungstabelle!K65</f>
        <v>0</v>
      </c>
      <c r="F65" s="212">
        <f>E65</f>
        <v>0</v>
      </c>
      <c r="G65" s="181" t="s">
        <v>214</v>
      </c>
      <c r="H65" s="212">
        <f>Berechnungstabelle!AA65</f>
        <v>0</v>
      </c>
      <c r="O65" s="212"/>
      <c r="P65" s="212"/>
      <c r="Q65" s="126"/>
    </row>
    <row r="66" spans="1:17" ht="12.75">
      <c r="A66" s="24"/>
      <c r="B66" s="5" t="s">
        <v>100</v>
      </c>
      <c r="C66" s="118"/>
      <c r="D66" s="186"/>
      <c r="E66" s="180">
        <f>E63*E64</f>
        <v>0</v>
      </c>
      <c r="F66" s="180">
        <f>F63*F64</f>
        <v>0</v>
      </c>
      <c r="G66" s="181" t="s">
        <v>214</v>
      </c>
      <c r="H66" s="180">
        <f>Berechnungstabelle!AA66</f>
        <v>0</v>
      </c>
      <c r="O66" s="180"/>
      <c r="P66" s="180"/>
      <c r="Q66" s="99"/>
    </row>
    <row r="67" spans="1:17" ht="12.75">
      <c r="A67" s="24"/>
      <c r="B67" s="5" t="s">
        <v>232</v>
      </c>
      <c r="C67" s="118"/>
      <c r="D67" s="262"/>
      <c r="E67" s="181">
        <f>E66*E65</f>
        <v>0</v>
      </c>
      <c r="F67" s="181">
        <f>F66*F65</f>
        <v>0</v>
      </c>
      <c r="G67" s="181" t="s">
        <v>214</v>
      </c>
      <c r="H67" s="181">
        <f>Berechnungstabelle!AA67</f>
        <v>0</v>
      </c>
      <c r="O67" s="181"/>
      <c r="P67" s="181"/>
      <c r="Q67" s="156"/>
    </row>
    <row r="68" spans="1:17" ht="12.75">
      <c r="A68" s="24"/>
      <c r="B68"/>
      <c r="C68" s="118"/>
      <c r="D68" s="186"/>
      <c r="E68" s="211"/>
      <c r="F68" s="211"/>
      <c r="G68" s="211"/>
      <c r="H68" s="211"/>
      <c r="O68" s="211"/>
      <c r="P68" s="211"/>
      <c r="Q68" s="40"/>
    </row>
    <row r="69" spans="1:18" ht="12.75">
      <c r="A69" s="24"/>
      <c r="B69"/>
      <c r="C69" s="118"/>
      <c r="D69" s="186"/>
      <c r="E69" s="247" t="s">
        <v>217</v>
      </c>
      <c r="F69" s="261">
        <f>Berechnungstabelle!L69</f>
        <v>0</v>
      </c>
      <c r="G69" s="181" t="s">
        <v>214</v>
      </c>
      <c r="H69" s="208">
        <f>Berechnungstabelle!AA69</f>
        <v>0</v>
      </c>
      <c r="O69" s="208"/>
      <c r="P69" s="208"/>
      <c r="Q69" s="141"/>
      <c r="R69" s="21"/>
    </row>
    <row r="70" spans="1:17" ht="12.75">
      <c r="A70" s="24"/>
      <c r="B70" s="5" t="s">
        <v>119</v>
      </c>
      <c r="C70" s="118"/>
      <c r="D70" s="186"/>
      <c r="E70" s="263">
        <f>Berechnungstabelle!K70</f>
        <v>0</v>
      </c>
      <c r="F70" s="263">
        <f>E70*(1+F69)</f>
        <v>0</v>
      </c>
      <c r="G70" s="181" t="s">
        <v>214</v>
      </c>
      <c r="H70" s="263">
        <f>Berechnungstabelle!AA70</f>
        <v>0</v>
      </c>
      <c r="O70" s="263"/>
      <c r="P70" s="263"/>
      <c r="Q70" s="264"/>
    </row>
    <row r="71" spans="1:17" ht="12.75">
      <c r="A71" s="24"/>
      <c r="B71" s="5" t="s">
        <v>120</v>
      </c>
      <c r="C71" s="118"/>
      <c r="D71" s="186"/>
      <c r="E71" s="214">
        <f>35/1.95583</f>
        <v>17.895215841867646</v>
      </c>
      <c r="F71" s="214">
        <f>E71</f>
        <v>17.895215841867646</v>
      </c>
      <c r="G71" s="181" t="s">
        <v>214</v>
      </c>
      <c r="H71" s="214" t="s">
        <v>222</v>
      </c>
      <c r="O71" s="214"/>
      <c r="P71" s="214"/>
      <c r="Q71" s="137"/>
    </row>
    <row r="72" spans="1:17" ht="12.75">
      <c r="A72" s="24"/>
      <c r="B72" s="5" t="s">
        <v>118</v>
      </c>
      <c r="C72" s="118"/>
      <c r="D72" s="262"/>
      <c r="E72" s="181">
        <f>E70*E71</f>
        <v>0</v>
      </c>
      <c r="F72" s="181">
        <f>F70*F71</f>
        <v>0</v>
      </c>
      <c r="G72" s="181" t="s">
        <v>214</v>
      </c>
      <c r="H72" s="181">
        <f>Berechnungstabelle!AA72</f>
        <v>0</v>
      </c>
      <c r="O72" s="181"/>
      <c r="P72" s="181"/>
      <c r="Q72" s="156"/>
    </row>
    <row r="73" spans="1:17" ht="12.75">
      <c r="A73" s="24"/>
      <c r="B73"/>
      <c r="C73" s="118"/>
      <c r="D73" s="186"/>
      <c r="E73" s="211"/>
      <c r="F73" s="211"/>
      <c r="G73" s="211"/>
      <c r="H73" s="211"/>
      <c r="O73" s="211"/>
      <c r="P73" s="211"/>
      <c r="Q73" s="40"/>
    </row>
    <row r="74" spans="1:17" s="23" customFormat="1" ht="12.75">
      <c r="A74" s="131"/>
      <c r="B74" s="23" t="s">
        <v>101</v>
      </c>
      <c r="C74" s="195"/>
      <c r="D74" s="271"/>
      <c r="E74" s="218">
        <f>E72+E67+E60+E53</f>
        <v>0</v>
      </c>
      <c r="F74" s="218">
        <f>F72+F67+F60+F53</f>
        <v>0</v>
      </c>
      <c r="G74" s="181" t="s">
        <v>214</v>
      </c>
      <c r="H74" s="218">
        <f>Berechnungstabelle!AA74</f>
        <v>0</v>
      </c>
      <c r="O74" s="218"/>
      <c r="P74" s="218"/>
      <c r="Q74" s="158"/>
    </row>
    <row r="75" spans="1:17" ht="12.75">
      <c r="A75" s="24"/>
      <c r="B75"/>
      <c r="C75" s="118"/>
      <c r="D75" s="186"/>
      <c r="O75" s="211"/>
      <c r="P75" s="211"/>
      <c r="Q75" s="40"/>
    </row>
    <row r="76" spans="1:17" ht="12.75">
      <c r="A76" s="12" t="s">
        <v>30</v>
      </c>
      <c r="B76" s="13" t="s">
        <v>135</v>
      </c>
      <c r="C76" s="118"/>
      <c r="D76" s="186"/>
      <c r="O76" s="211"/>
      <c r="P76" s="211"/>
      <c r="Q76" s="40"/>
    </row>
    <row r="77" spans="1:17" ht="12.75">
      <c r="A77" s="24"/>
      <c r="B77" s="5" t="s">
        <v>112</v>
      </c>
      <c r="C77" s="118"/>
      <c r="D77" s="186"/>
      <c r="E77" s="212">
        <f>Berechnungstabelle!K77</f>
        <v>0</v>
      </c>
      <c r="F77" s="212">
        <f>E77</f>
        <v>0</v>
      </c>
      <c r="G77" s="181" t="s">
        <v>214</v>
      </c>
      <c r="H77" s="212">
        <f>Berechnungstabelle!AA77</f>
        <v>0</v>
      </c>
      <c r="O77" s="212"/>
      <c r="P77" s="212"/>
      <c r="Q77" s="126"/>
    </row>
    <row r="78" spans="1:17" ht="12.75">
      <c r="A78" s="24"/>
      <c r="B78" s="5" t="s">
        <v>113</v>
      </c>
      <c r="C78" s="118"/>
      <c r="D78" s="186"/>
      <c r="E78" s="180">
        <f>E51</f>
        <v>0</v>
      </c>
      <c r="F78" s="180">
        <f>F51</f>
        <v>0</v>
      </c>
      <c r="G78" s="181" t="s">
        <v>214</v>
      </c>
      <c r="H78" s="180">
        <f>Berechnungstabelle!AA78</f>
        <v>0</v>
      </c>
      <c r="O78" s="180"/>
      <c r="P78" s="180"/>
      <c r="Q78" s="99"/>
    </row>
    <row r="79" spans="1:17" ht="12.75">
      <c r="A79" s="24"/>
      <c r="B79" s="5" t="s">
        <v>114</v>
      </c>
      <c r="C79" s="118"/>
      <c r="D79" s="262"/>
      <c r="E79" s="181">
        <f>E77*E78</f>
        <v>0</v>
      </c>
      <c r="F79" s="181">
        <f>F77*F78</f>
        <v>0</v>
      </c>
      <c r="G79" s="181" t="s">
        <v>214</v>
      </c>
      <c r="H79" s="181">
        <f>Berechnungstabelle!AA79</f>
        <v>0</v>
      </c>
      <c r="O79" s="181"/>
      <c r="P79" s="181"/>
      <c r="Q79" s="156"/>
    </row>
    <row r="80" spans="1:17" ht="12.75">
      <c r="A80" s="24"/>
      <c r="B80" s="5" t="s">
        <v>233</v>
      </c>
      <c r="C80" s="118"/>
      <c r="D80" s="186"/>
      <c r="E80" s="212">
        <f>Berechnungstabelle!K80</f>
        <v>0</v>
      </c>
      <c r="F80" s="212">
        <f>E80</f>
        <v>0</v>
      </c>
      <c r="G80" s="181" t="s">
        <v>214</v>
      </c>
      <c r="H80" s="212">
        <f>Berechnungstabelle!AA80</f>
        <v>0</v>
      </c>
      <c r="O80" s="212"/>
      <c r="P80" s="212"/>
      <c r="Q80" s="126"/>
    </row>
    <row r="81" spans="1:17" ht="12.75">
      <c r="A81" s="24"/>
      <c r="B81" s="5" t="s">
        <v>234</v>
      </c>
      <c r="C81" s="118"/>
      <c r="D81" s="262"/>
      <c r="E81" s="181">
        <f>E80*E78</f>
        <v>0</v>
      </c>
      <c r="F81" s="181">
        <f>F80*F78</f>
        <v>0</v>
      </c>
      <c r="G81" s="181" t="s">
        <v>214</v>
      </c>
      <c r="H81" s="181">
        <f>Berechnungstabelle!AA81</f>
        <v>0</v>
      </c>
      <c r="O81" s="181"/>
      <c r="P81" s="181"/>
      <c r="Q81" s="156"/>
    </row>
    <row r="82" spans="1:17" ht="12.75">
      <c r="A82" s="24"/>
      <c r="B82" s="5" t="s">
        <v>115</v>
      </c>
      <c r="C82" s="118"/>
      <c r="D82" s="262"/>
      <c r="E82" s="181">
        <f>Berechnungstabelle!K82</f>
        <v>0</v>
      </c>
      <c r="F82" s="181">
        <f>E82</f>
        <v>0</v>
      </c>
      <c r="G82" s="181" t="s">
        <v>214</v>
      </c>
      <c r="H82" s="181">
        <f>Berechnungstabelle!AA82</f>
        <v>0</v>
      </c>
      <c r="O82" s="181"/>
      <c r="P82" s="181"/>
      <c r="Q82" s="156"/>
    </row>
    <row r="83" spans="1:17" ht="12.75">
      <c r="A83" s="24"/>
      <c r="C83" s="118"/>
      <c r="D83" s="186"/>
      <c r="E83" s="188"/>
      <c r="F83" s="211"/>
      <c r="G83" s="211"/>
      <c r="H83" s="212"/>
      <c r="O83" s="211"/>
      <c r="P83" s="211"/>
      <c r="Q83" s="40"/>
    </row>
    <row r="84" spans="1:17" ht="12.75">
      <c r="A84" s="24"/>
      <c r="B84" s="5" t="s">
        <v>237</v>
      </c>
      <c r="C84" s="118"/>
      <c r="D84" s="186"/>
      <c r="E84" s="212">
        <f>Berechnungstabelle!K84</f>
        <v>0</v>
      </c>
      <c r="F84" s="212">
        <f>E84</f>
        <v>0</v>
      </c>
      <c r="G84" s="181" t="s">
        <v>214</v>
      </c>
      <c r="H84" s="212">
        <f>Berechnungstabelle!AA84</f>
        <v>0</v>
      </c>
      <c r="O84" s="212"/>
      <c r="P84" s="212"/>
      <c r="Q84" s="126"/>
    </row>
    <row r="85" spans="1:17" ht="12.75">
      <c r="A85" s="24"/>
      <c r="B85" s="5" t="s">
        <v>116</v>
      </c>
      <c r="C85" s="118"/>
      <c r="D85" s="186"/>
      <c r="E85" s="180">
        <f>Berechnungstabelle!K85</f>
        <v>0</v>
      </c>
      <c r="F85" s="180">
        <f>F58</f>
        <v>0</v>
      </c>
      <c r="G85" s="181" t="s">
        <v>214</v>
      </c>
      <c r="H85" s="180">
        <f>Berechnungstabelle!AA85</f>
        <v>0</v>
      </c>
      <c r="O85" s="180"/>
      <c r="P85" s="180"/>
      <c r="Q85" s="99"/>
    </row>
    <row r="86" spans="1:17" ht="12.75">
      <c r="A86" s="24"/>
      <c r="B86" s="5" t="s">
        <v>117</v>
      </c>
      <c r="C86" s="118"/>
      <c r="D86" s="262"/>
      <c r="E86" s="181">
        <f>Berechnungstabelle!K86</f>
        <v>0</v>
      </c>
      <c r="F86" s="181">
        <f>F84*F85</f>
        <v>0</v>
      </c>
      <c r="G86" s="181" t="s">
        <v>214</v>
      </c>
      <c r="H86" s="181">
        <f>Berechnungstabelle!AA86</f>
        <v>0</v>
      </c>
      <c r="O86" s="181"/>
      <c r="P86" s="181"/>
      <c r="Q86" s="156"/>
    </row>
    <row r="87" spans="1:17" ht="12.75">
      <c r="A87" s="24"/>
      <c r="B87" s="5" t="s">
        <v>235</v>
      </c>
      <c r="C87" s="118"/>
      <c r="D87" s="186"/>
      <c r="E87" s="212">
        <f>Berechnungstabelle!K87</f>
        <v>0</v>
      </c>
      <c r="F87" s="212">
        <f>E87</f>
        <v>0</v>
      </c>
      <c r="G87" s="181" t="s">
        <v>214</v>
      </c>
      <c r="H87" s="212">
        <f>Berechnungstabelle!AA87</f>
        <v>0</v>
      </c>
      <c r="O87" s="212"/>
      <c r="P87" s="212"/>
      <c r="Q87" s="126"/>
    </row>
    <row r="88" spans="1:17" ht="12.75">
      <c r="A88" s="24"/>
      <c r="B88" s="5" t="s">
        <v>236</v>
      </c>
      <c r="C88" s="118"/>
      <c r="D88" s="262"/>
      <c r="E88" s="181">
        <f>Berechnungstabelle!K88</f>
        <v>0</v>
      </c>
      <c r="F88" s="181">
        <f>F85*F87</f>
        <v>0</v>
      </c>
      <c r="G88" s="181" t="s">
        <v>214</v>
      </c>
      <c r="H88" s="181">
        <f>Berechnungstabelle!AA88</f>
        <v>0</v>
      </c>
      <c r="O88" s="181"/>
      <c r="P88" s="181"/>
      <c r="Q88" s="156"/>
    </row>
    <row r="89" spans="1:17" ht="12.75">
      <c r="A89" s="24"/>
      <c r="B89" s="5" t="s">
        <v>111</v>
      </c>
      <c r="C89" s="118"/>
      <c r="D89" s="262"/>
      <c r="E89" s="181">
        <f>Berechnungstabelle!K89</f>
        <v>0</v>
      </c>
      <c r="F89" s="181">
        <f>E89</f>
        <v>0</v>
      </c>
      <c r="G89" s="181" t="s">
        <v>214</v>
      </c>
      <c r="H89" s="181">
        <f>Berechnungstabelle!AA89</f>
        <v>0</v>
      </c>
      <c r="O89" s="181"/>
      <c r="P89" s="181"/>
      <c r="Q89" s="156"/>
    </row>
    <row r="90" spans="1:17" ht="12.75">
      <c r="A90" s="24"/>
      <c r="C90" s="118"/>
      <c r="D90" s="186"/>
      <c r="E90" s="188"/>
      <c r="F90" s="211"/>
      <c r="G90" s="211"/>
      <c r="H90" s="212"/>
      <c r="O90" s="211"/>
      <c r="P90" s="211"/>
      <c r="Q90" s="40"/>
    </row>
    <row r="91" spans="1:17" s="23" customFormat="1" ht="12.75">
      <c r="A91" s="131"/>
      <c r="B91" s="23" t="s">
        <v>110</v>
      </c>
      <c r="C91" s="195"/>
      <c r="D91" s="271"/>
      <c r="E91" s="218">
        <f>Berechnungstabelle!K91</f>
        <v>0</v>
      </c>
      <c r="F91" s="218">
        <f>Berechnungstabelle!L91</f>
        <v>0</v>
      </c>
      <c r="G91" s="181" t="s">
        <v>214</v>
      </c>
      <c r="H91" s="181">
        <f>Berechnungstabelle!AA91</f>
        <v>0</v>
      </c>
      <c r="O91" s="218"/>
      <c r="P91" s="218"/>
      <c r="Q91" s="158"/>
    </row>
    <row r="92" spans="1:17" ht="12.75">
      <c r="A92" s="17"/>
      <c r="C92" s="118"/>
      <c r="D92" s="186"/>
      <c r="M92" s="287"/>
      <c r="O92" s="211"/>
      <c r="P92" s="211"/>
      <c r="Q92" s="40"/>
    </row>
    <row r="93" spans="1:17" ht="12.75">
      <c r="A93" s="17"/>
      <c r="C93" s="118"/>
      <c r="D93" s="186"/>
      <c r="O93" s="211"/>
      <c r="P93" s="211"/>
      <c r="Q93" s="40"/>
    </row>
    <row r="94" spans="1:17" s="5" customFormat="1" ht="12.75">
      <c r="A94" s="12" t="s">
        <v>33</v>
      </c>
      <c r="B94" s="13" t="s">
        <v>31</v>
      </c>
      <c r="C94" s="219"/>
      <c r="D94" s="220"/>
      <c r="I94" s="252"/>
      <c r="J94" s="253"/>
      <c r="K94" s="251"/>
      <c r="L94" s="251"/>
      <c r="M94" s="251"/>
      <c r="N94" s="251"/>
      <c r="O94" s="191"/>
      <c r="P94" s="191"/>
      <c r="Q94" s="8"/>
    </row>
    <row r="95" spans="1:47" s="52" customFormat="1" ht="12.75">
      <c r="A95" s="17" t="s">
        <v>35</v>
      </c>
      <c r="B95" s="5" t="s">
        <v>32</v>
      </c>
      <c r="C95" s="273" t="e">
        <f>Berechnungstabelle!C95</f>
        <v>#DIV/0!</v>
      </c>
      <c r="D95" s="221"/>
      <c r="I95" s="252"/>
      <c r="J95" s="253"/>
      <c r="K95" s="251"/>
      <c r="L95" s="251"/>
      <c r="M95" s="251"/>
      <c r="N95" s="251"/>
      <c r="O95" s="203"/>
      <c r="P95" s="203"/>
      <c r="Q95" s="2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</row>
    <row r="96" spans="1:34" s="52" customFormat="1" ht="15" customHeight="1">
      <c r="A96" s="53"/>
      <c r="B96" s="53"/>
      <c r="C96" s="186"/>
      <c r="D96" s="186"/>
      <c r="E96" s="186"/>
      <c r="F96" s="186"/>
      <c r="G96" s="203"/>
      <c r="H96" s="186"/>
      <c r="I96" s="252"/>
      <c r="J96" s="253"/>
      <c r="K96" s="251"/>
      <c r="L96" s="251"/>
      <c r="M96" s="251"/>
      <c r="N96" s="251"/>
      <c r="O96" s="203"/>
      <c r="P96" s="203"/>
      <c r="Q96" s="2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</row>
    <row r="97" spans="1:17" s="5" customFormat="1" ht="12.75">
      <c r="A97" s="12" t="s">
        <v>37</v>
      </c>
      <c r="B97" s="13" t="s">
        <v>34</v>
      </c>
      <c r="C97" s="186"/>
      <c r="D97" s="186"/>
      <c r="E97" s="186"/>
      <c r="F97" s="186"/>
      <c r="G97" s="186"/>
      <c r="H97" s="252"/>
      <c r="I97" s="253"/>
      <c r="J97" s="251"/>
      <c r="K97" s="251"/>
      <c r="L97" s="251"/>
      <c r="M97" s="251"/>
      <c r="N97" s="251"/>
      <c r="O97" s="191"/>
      <c r="P97" s="191"/>
      <c r="Q97" s="8"/>
    </row>
    <row r="98" spans="1:47" s="5" customFormat="1" ht="12.75">
      <c r="A98" s="17" t="s">
        <v>43</v>
      </c>
      <c r="B98" s="5" t="s">
        <v>243</v>
      </c>
      <c r="C98" s="222"/>
      <c r="D98" s="223" t="e">
        <f>C95</f>
        <v>#DIV/0!</v>
      </c>
      <c r="E98" s="222"/>
      <c r="F98" s="222"/>
      <c r="G98" s="237"/>
      <c r="H98" s="272"/>
      <c r="I98" s="255"/>
      <c r="J98" s="191">
        <v>2015</v>
      </c>
      <c r="K98" s="191">
        <v>2016</v>
      </c>
      <c r="L98" s="191" t="s">
        <v>214</v>
      </c>
      <c r="M98" s="191">
        <v>2025</v>
      </c>
      <c r="N98" s="191">
        <v>2030</v>
      </c>
      <c r="O98" s="275"/>
      <c r="P98" s="275"/>
      <c r="Q98" s="276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1:17" ht="12.75">
      <c r="A99" s="17" t="s">
        <v>141</v>
      </c>
      <c r="B99" s="5" t="s">
        <v>88</v>
      </c>
      <c r="C99" s="159">
        <f>Berechnungstabelle!C99</f>
        <v>0</v>
      </c>
      <c r="D99" s="223" t="e">
        <f>D98*C99</f>
        <v>#DIV/0!</v>
      </c>
      <c r="E99" s="186"/>
      <c r="F99" s="186"/>
      <c r="G99" s="186"/>
      <c r="H99" s="187"/>
      <c r="I99" s="188"/>
      <c r="J99" s="251"/>
      <c r="K99" s="275" t="e">
        <f>D98-J101</f>
        <v>#DIV/0!</v>
      </c>
      <c r="L99" s="118" t="s">
        <v>214</v>
      </c>
      <c r="M99" s="275">
        <f>Berechnungstabelle!AA98</f>
        <v>0</v>
      </c>
      <c r="N99" s="297">
        <f>Berechnungstabelle!AA98</f>
        <v>0</v>
      </c>
      <c r="O99" s="181"/>
      <c r="P99" s="181"/>
      <c r="Q99" s="156"/>
    </row>
    <row r="100" spans="1:17" ht="12.75">
      <c r="A100" s="17" t="s">
        <v>142</v>
      </c>
      <c r="B100" s="5" t="s">
        <v>36</v>
      </c>
      <c r="C100" s="159" t="e">
        <f>Berechnungstabelle!C100</f>
        <v>#DIV/0!</v>
      </c>
      <c r="D100" s="223" t="e">
        <f>Berechnungstabelle!D100</f>
        <v>#DIV/0!</v>
      </c>
      <c r="E100" s="186"/>
      <c r="F100" s="186"/>
      <c r="G100" s="186"/>
      <c r="H100" s="224"/>
      <c r="I100" s="274"/>
      <c r="J100" s="181" t="e">
        <f>D99</f>
        <v>#DIV/0!</v>
      </c>
      <c r="K100" s="181" t="e">
        <f>$C$99*K99</f>
        <v>#DIV/0!</v>
      </c>
      <c r="L100" s="118" t="s">
        <v>214</v>
      </c>
      <c r="M100" s="181">
        <f>Berechnungstabelle!AA99</f>
        <v>0</v>
      </c>
      <c r="N100" s="298">
        <f>Berechnungstabelle!AA99</f>
        <v>0</v>
      </c>
      <c r="O100" s="181"/>
      <c r="P100" s="181"/>
      <c r="Q100" s="156"/>
    </row>
    <row r="101" spans="1:17" s="5" customFormat="1" ht="12.75">
      <c r="A101" s="17"/>
      <c r="C101" s="277"/>
      <c r="D101" s="186"/>
      <c r="E101" s="186"/>
      <c r="F101" s="203"/>
      <c r="G101" s="203"/>
      <c r="H101" s="187"/>
      <c r="I101" s="188"/>
      <c r="J101" s="181" t="e">
        <f>D100</f>
        <v>#DIV/0!</v>
      </c>
      <c r="K101" s="181" t="e">
        <f>D100</f>
        <v>#DIV/0!</v>
      </c>
      <c r="L101" s="118" t="s">
        <v>214</v>
      </c>
      <c r="M101" s="181">
        <f>Berechnungstabelle!AA100</f>
        <v>0</v>
      </c>
      <c r="N101" s="298">
        <f>Berechnungstabelle!AA100</f>
        <v>0</v>
      </c>
      <c r="O101" s="203"/>
      <c r="P101" s="203"/>
      <c r="Q101" s="21"/>
    </row>
    <row r="102" spans="1:33" s="5" customFormat="1" ht="25.5">
      <c r="A102" s="12" t="s">
        <v>49</v>
      </c>
      <c r="B102" s="13" t="s">
        <v>38</v>
      </c>
      <c r="C102" s="189" t="s">
        <v>39</v>
      </c>
      <c r="D102" s="189" t="s">
        <v>40</v>
      </c>
      <c r="E102" s="189" t="s">
        <v>41</v>
      </c>
      <c r="F102" s="189" t="s">
        <v>42</v>
      </c>
      <c r="G102" s="189"/>
      <c r="H102" s="187"/>
      <c r="I102" s="188"/>
      <c r="N102" s="251"/>
      <c r="O102" s="278"/>
      <c r="P102" s="278"/>
      <c r="Q102" s="279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</row>
    <row r="103" spans="1:17" s="5" customFormat="1" ht="12.75">
      <c r="A103" s="17" t="s">
        <v>52</v>
      </c>
      <c r="B103" s="5" t="s">
        <v>44</v>
      </c>
      <c r="C103" s="118">
        <f>Berechnungstabelle!C103</f>
        <v>0</v>
      </c>
      <c r="D103" s="225">
        <f>Berechnungstabelle!D103</f>
        <v>0</v>
      </c>
      <c r="E103" s="226">
        <f>Berechnungstabelle!E103</f>
        <v>0</v>
      </c>
      <c r="F103" s="227" t="e">
        <f>PMT(D103,E103,-C103)</f>
        <v>#NUM!</v>
      </c>
      <c r="G103" s="118"/>
      <c r="H103" s="272"/>
      <c r="I103" s="228"/>
      <c r="J103" s="201">
        <v>1</v>
      </c>
      <c r="K103" s="201">
        <v>2</v>
      </c>
      <c r="L103" s="201" t="s">
        <v>214</v>
      </c>
      <c r="M103" s="201" t="s">
        <v>214</v>
      </c>
      <c r="N103" s="294" t="s">
        <v>214</v>
      </c>
      <c r="O103" s="201"/>
      <c r="P103" s="201"/>
      <c r="Q103" s="25"/>
    </row>
    <row r="104" spans="4:17" ht="25.5">
      <c r="D104" s="280"/>
      <c r="H104" s="187"/>
      <c r="I104" s="229" t="s">
        <v>45</v>
      </c>
      <c r="J104" s="118">
        <f>$C$103</f>
        <v>0</v>
      </c>
      <c r="K104" s="118">
        <f>IF(K103&lt;=$E$103,J107,0)</f>
        <v>0</v>
      </c>
      <c r="L104" s="201" t="s">
        <v>214</v>
      </c>
      <c r="M104" s="201" t="s">
        <v>214</v>
      </c>
      <c r="N104" s="294" t="s">
        <v>214</v>
      </c>
      <c r="O104" s="118"/>
      <c r="P104" s="118"/>
      <c r="Q104" s="19"/>
    </row>
    <row r="105" spans="1:17" ht="12.75">
      <c r="A105" s="17"/>
      <c r="C105" s="118"/>
      <c r="D105" s="262"/>
      <c r="E105" s="186"/>
      <c r="F105" s="186"/>
      <c r="G105" s="186"/>
      <c r="H105" s="187"/>
      <c r="I105" s="188" t="s">
        <v>46</v>
      </c>
      <c r="J105" s="181" t="e">
        <f>IPMT($D$103,J103,$E$103,-$C$103)</f>
        <v>#NUM!</v>
      </c>
      <c r="K105" s="181">
        <f>IF(K103&lt;=$E$103,IPMT($D$103,K103,$E$103,-$C$103),0)</f>
        <v>0</v>
      </c>
      <c r="L105" s="201" t="s">
        <v>214</v>
      </c>
      <c r="M105" s="201" t="s">
        <v>214</v>
      </c>
      <c r="N105" s="294" t="s">
        <v>214</v>
      </c>
      <c r="O105" s="181"/>
      <c r="P105" s="181"/>
      <c r="Q105" s="156"/>
    </row>
    <row r="106" spans="8:17" ht="12.75">
      <c r="H106" s="252"/>
      <c r="I106" s="229" t="s">
        <v>47</v>
      </c>
      <c r="J106" s="281" t="e">
        <f>$F$103-J105</f>
        <v>#NUM!</v>
      </c>
      <c r="K106" s="281">
        <f>IF(K103&lt;=$E$103,$F$103-K105,0)</f>
        <v>0</v>
      </c>
      <c r="L106" s="201" t="s">
        <v>214</v>
      </c>
      <c r="M106" s="201" t="s">
        <v>214</v>
      </c>
      <c r="N106" s="294" t="s">
        <v>214</v>
      </c>
      <c r="O106" s="281"/>
      <c r="P106" s="281"/>
      <c r="Q106" s="282"/>
    </row>
    <row r="107" spans="8:17" ht="25.5">
      <c r="H107" s="187"/>
      <c r="I107" s="229" t="s">
        <v>48</v>
      </c>
      <c r="J107" s="275" t="e">
        <f>J104-J106</f>
        <v>#NUM!</v>
      </c>
      <c r="K107" s="275">
        <f>IF(K103&lt;=$E$103,K104-K106,0)</f>
        <v>0</v>
      </c>
      <c r="L107" s="201" t="s">
        <v>214</v>
      </c>
      <c r="M107" s="201" t="s">
        <v>214</v>
      </c>
      <c r="N107" s="294" t="s">
        <v>214</v>
      </c>
      <c r="O107" s="275"/>
      <c r="P107" s="275"/>
      <c r="Q107" s="276"/>
    </row>
    <row r="108" ht="12.75">
      <c r="H108" s="252"/>
    </row>
    <row r="109" spans="1:33" s="5" customFormat="1" ht="12.75">
      <c r="A109" s="12" t="s">
        <v>60</v>
      </c>
      <c r="B109" s="13" t="s">
        <v>50</v>
      </c>
      <c r="C109" s="189" t="s">
        <v>0</v>
      </c>
      <c r="D109" s="189" t="s">
        <v>1</v>
      </c>
      <c r="E109" s="189" t="s">
        <v>103</v>
      </c>
      <c r="F109" s="186"/>
      <c r="G109" s="203"/>
      <c r="H109" s="187"/>
      <c r="I109" s="194" t="s">
        <v>51</v>
      </c>
      <c r="J109" s="178"/>
      <c r="K109" s="178">
        <f>Berechnungstabelle!L109</f>
        <v>0</v>
      </c>
      <c r="L109" s="201" t="s">
        <v>214</v>
      </c>
      <c r="M109" s="178">
        <f>Berechnungstabelle!AA109</f>
        <v>0</v>
      </c>
      <c r="N109" s="178">
        <f>Berechnungstabelle!AA109</f>
        <v>0</v>
      </c>
      <c r="O109" s="178"/>
      <c r="P109" s="178"/>
      <c r="Q109" s="67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</row>
    <row r="110" spans="1:17" ht="12.75">
      <c r="A110" s="17" t="s">
        <v>143</v>
      </c>
      <c r="B110" s="5" t="s">
        <v>53</v>
      </c>
      <c r="C110" s="184">
        <f>Berechnungstabelle!C110</f>
        <v>0</v>
      </c>
      <c r="D110" s="206">
        <f>Berechnungstabelle!D110</f>
        <v>0</v>
      </c>
      <c r="E110" s="118">
        <f aca="true" t="shared" si="3" ref="E110:E119">C110*D110</f>
        <v>0</v>
      </c>
      <c r="F110" s="186"/>
      <c r="G110" s="186"/>
      <c r="H110" s="187"/>
      <c r="I110" s="188"/>
      <c r="J110" s="181">
        <f aca="true" t="shared" si="4" ref="J110:J120">E110</f>
        <v>0</v>
      </c>
      <c r="K110" s="181">
        <f>J110*(1+K109)</f>
        <v>0</v>
      </c>
      <c r="L110" s="201" t="s">
        <v>214</v>
      </c>
      <c r="M110" s="181">
        <f>Berechnungstabelle!AA110</f>
        <v>0</v>
      </c>
      <c r="N110" s="181">
        <f>Berechnungstabelle!AA110</f>
        <v>0</v>
      </c>
      <c r="O110" s="181"/>
      <c r="P110" s="181"/>
      <c r="Q110" s="156"/>
    </row>
    <row r="111" spans="1:17" ht="12.75">
      <c r="A111" s="17" t="s">
        <v>144</v>
      </c>
      <c r="B111" s="5" t="s">
        <v>54</v>
      </c>
      <c r="C111" s="185">
        <f>Berechnungstabelle!C111</f>
        <v>0</v>
      </c>
      <c r="D111" s="118">
        <f>Berechnungstabelle!D111</f>
        <v>0</v>
      </c>
      <c r="E111" s="118">
        <f t="shared" si="3"/>
        <v>0</v>
      </c>
      <c r="F111" s="186"/>
      <c r="G111" s="186"/>
      <c r="H111" s="187"/>
      <c r="I111" s="188"/>
      <c r="J111" s="181">
        <f t="shared" si="4"/>
        <v>0</v>
      </c>
      <c r="K111" s="181">
        <f>J111*(1+K109)</f>
        <v>0</v>
      </c>
      <c r="L111" s="201" t="s">
        <v>214</v>
      </c>
      <c r="M111" s="181">
        <f>Berechnungstabelle!AA111</f>
        <v>0</v>
      </c>
      <c r="N111" s="181">
        <f>Berechnungstabelle!AA111</f>
        <v>0</v>
      </c>
      <c r="O111" s="181"/>
      <c r="P111" s="181"/>
      <c r="Q111" s="156"/>
    </row>
    <row r="112" spans="1:17" ht="12.75">
      <c r="A112" s="17" t="s">
        <v>145</v>
      </c>
      <c r="B112" s="5" t="s">
        <v>181</v>
      </c>
      <c r="C112" s="230">
        <f>Berechnungstabelle!C112</f>
        <v>0</v>
      </c>
      <c r="D112" s="231">
        <f>Berechnungstabelle!D112</f>
        <v>0</v>
      </c>
      <c r="E112" s="118">
        <f t="shared" si="3"/>
        <v>0</v>
      </c>
      <c r="F112" s="186"/>
      <c r="G112" s="186"/>
      <c r="H112" s="187"/>
      <c r="I112" s="188"/>
      <c r="J112" s="181">
        <f t="shared" si="4"/>
        <v>0</v>
      </c>
      <c r="K112" s="181">
        <f>J112*(1+K109)</f>
        <v>0</v>
      </c>
      <c r="L112" s="201" t="s">
        <v>214</v>
      </c>
      <c r="M112" s="181">
        <f>Berechnungstabelle!AA112</f>
        <v>0</v>
      </c>
      <c r="N112" s="181">
        <f>Berechnungstabelle!AA112</f>
        <v>0</v>
      </c>
      <c r="O112" s="181"/>
      <c r="P112" s="181"/>
      <c r="Q112" s="156"/>
    </row>
    <row r="113" spans="1:17" ht="12.75">
      <c r="A113" s="17" t="s">
        <v>146</v>
      </c>
      <c r="B113" s="5" t="s">
        <v>55</v>
      </c>
      <c r="C113" s="230">
        <f>Berechnungstabelle!C113</f>
        <v>0</v>
      </c>
      <c r="D113" s="231">
        <f>Berechnungstabelle!D113</f>
        <v>0</v>
      </c>
      <c r="E113" s="118">
        <f t="shared" si="3"/>
        <v>0</v>
      </c>
      <c r="F113" s="186"/>
      <c r="G113" s="186"/>
      <c r="H113" s="187"/>
      <c r="I113" s="188"/>
      <c r="J113" s="181">
        <f t="shared" si="4"/>
        <v>0</v>
      </c>
      <c r="K113" s="181">
        <f>J113*(1+K109)</f>
        <v>0</v>
      </c>
      <c r="L113" s="201" t="s">
        <v>214</v>
      </c>
      <c r="M113" s="181">
        <f>Berechnungstabelle!AA113</f>
        <v>0</v>
      </c>
      <c r="N113" s="181">
        <f>Berechnungstabelle!AA113</f>
        <v>0</v>
      </c>
      <c r="O113" s="181"/>
      <c r="P113" s="181"/>
      <c r="Q113" s="156"/>
    </row>
    <row r="114" spans="1:17" ht="12.75">
      <c r="A114" s="17" t="s">
        <v>147</v>
      </c>
      <c r="B114" s="5" t="s">
        <v>56</v>
      </c>
      <c r="C114" s="232">
        <f>Berechnungstabelle!C114</f>
        <v>0</v>
      </c>
      <c r="D114" s="214">
        <f>Berechnungstabelle!D114</f>
        <v>0</v>
      </c>
      <c r="E114" s="118">
        <f t="shared" si="3"/>
        <v>0</v>
      </c>
      <c r="F114" s="186"/>
      <c r="G114" s="186"/>
      <c r="H114" s="187"/>
      <c r="I114" s="188"/>
      <c r="J114" s="181">
        <f t="shared" si="4"/>
        <v>0</v>
      </c>
      <c r="K114" s="181">
        <f>J114*(1+K109)</f>
        <v>0</v>
      </c>
      <c r="L114" s="201" t="s">
        <v>214</v>
      </c>
      <c r="M114" s="181">
        <f>Berechnungstabelle!AA114</f>
        <v>0</v>
      </c>
      <c r="N114" s="181">
        <f>Berechnungstabelle!AA114</f>
        <v>0</v>
      </c>
      <c r="O114" s="181"/>
      <c r="P114" s="181"/>
      <c r="Q114" s="156"/>
    </row>
    <row r="115" spans="1:17" ht="12.75">
      <c r="A115" s="17" t="s">
        <v>148</v>
      </c>
      <c r="B115" s="5" t="s">
        <v>185</v>
      </c>
      <c r="C115" s="233">
        <f>Berechnungstabelle!C115</f>
        <v>0</v>
      </c>
      <c r="D115" s="212">
        <f>Berechnungstabelle!D115</f>
        <v>0</v>
      </c>
      <c r="E115" s="118">
        <f t="shared" si="3"/>
        <v>0</v>
      </c>
      <c r="F115" s="186"/>
      <c r="G115" s="186"/>
      <c r="H115" s="187"/>
      <c r="I115" s="188"/>
      <c r="J115" s="181">
        <f t="shared" si="4"/>
        <v>0</v>
      </c>
      <c r="K115" s="181">
        <f>J115*(1+K109)</f>
        <v>0</v>
      </c>
      <c r="L115" s="201" t="s">
        <v>214</v>
      </c>
      <c r="M115" s="181">
        <f>Berechnungstabelle!AA115</f>
        <v>0</v>
      </c>
      <c r="N115" s="181">
        <f>Berechnungstabelle!AA115</f>
        <v>0</v>
      </c>
      <c r="O115" s="181"/>
      <c r="P115" s="181"/>
      <c r="Q115" s="156"/>
    </row>
    <row r="116" spans="1:17" ht="12.75">
      <c r="A116" s="17" t="s">
        <v>149</v>
      </c>
      <c r="B116" s="5" t="s">
        <v>57</v>
      </c>
      <c r="C116" s="185">
        <f>Berechnungstabelle!C116</f>
        <v>0</v>
      </c>
      <c r="D116" s="118">
        <f>Berechnungstabelle!D116</f>
        <v>0</v>
      </c>
      <c r="E116" s="118">
        <f t="shared" si="3"/>
        <v>0</v>
      </c>
      <c r="F116" s="186"/>
      <c r="G116" s="186"/>
      <c r="H116" s="187"/>
      <c r="I116" s="188"/>
      <c r="J116" s="181">
        <f t="shared" si="4"/>
        <v>0</v>
      </c>
      <c r="K116" s="181">
        <f>J116*(1+K109)</f>
        <v>0</v>
      </c>
      <c r="L116" s="201" t="s">
        <v>214</v>
      </c>
      <c r="M116" s="181">
        <f>Berechnungstabelle!AA116</f>
        <v>0</v>
      </c>
      <c r="N116" s="181">
        <f>Berechnungstabelle!AA116</f>
        <v>0</v>
      </c>
      <c r="O116" s="181"/>
      <c r="P116" s="181"/>
      <c r="Q116" s="156"/>
    </row>
    <row r="117" spans="1:17" ht="12.75">
      <c r="A117" s="17" t="s">
        <v>150</v>
      </c>
      <c r="B117" s="5" t="s">
        <v>184</v>
      </c>
      <c r="C117" s="234">
        <f>Berechnungstabelle!C117</f>
        <v>0</v>
      </c>
      <c r="D117" s="235">
        <f>Berechnungstabelle!D117</f>
        <v>0</v>
      </c>
      <c r="E117" s="118">
        <f t="shared" si="3"/>
        <v>0</v>
      </c>
      <c r="F117" s="186"/>
      <c r="G117" s="186"/>
      <c r="H117" s="187"/>
      <c r="I117" s="188"/>
      <c r="J117" s="181">
        <f t="shared" si="4"/>
        <v>0</v>
      </c>
      <c r="K117" s="181">
        <f>J117*(1+K109)</f>
        <v>0</v>
      </c>
      <c r="L117" s="201" t="s">
        <v>214</v>
      </c>
      <c r="M117" s="181">
        <f>Berechnungstabelle!AA117</f>
        <v>0</v>
      </c>
      <c r="N117" s="181">
        <f>Berechnungstabelle!AA117</f>
        <v>0</v>
      </c>
      <c r="O117" s="181"/>
      <c r="P117" s="181"/>
      <c r="Q117" s="156"/>
    </row>
    <row r="118" spans="1:17" ht="12.75">
      <c r="A118" s="17" t="s">
        <v>180</v>
      </c>
      <c r="B118" s="5" t="s">
        <v>58</v>
      </c>
      <c r="C118" s="185">
        <f>Berechnungstabelle!C118</f>
        <v>0</v>
      </c>
      <c r="D118" s="118">
        <f>Berechnungstabelle!D118</f>
        <v>0</v>
      </c>
      <c r="E118" s="118">
        <f t="shared" si="3"/>
        <v>0</v>
      </c>
      <c r="F118" s="186"/>
      <c r="G118" s="186"/>
      <c r="H118" s="187"/>
      <c r="I118" s="188"/>
      <c r="J118" s="181">
        <f t="shared" si="4"/>
        <v>0</v>
      </c>
      <c r="K118" s="181">
        <f>J118*(1+K109)</f>
        <v>0</v>
      </c>
      <c r="L118" s="201" t="s">
        <v>214</v>
      </c>
      <c r="M118" s="181">
        <f>Berechnungstabelle!AA118</f>
        <v>0</v>
      </c>
      <c r="N118" s="181">
        <f>Berechnungstabelle!AA118</f>
        <v>0</v>
      </c>
      <c r="O118" s="181"/>
      <c r="P118" s="181"/>
      <c r="Q118" s="156"/>
    </row>
    <row r="119" spans="1:17" ht="12.75">
      <c r="A119" s="17" t="s">
        <v>186</v>
      </c>
      <c r="B119" s="5" t="s">
        <v>188</v>
      </c>
      <c r="C119" s="185">
        <f>Berechnungstabelle!C119</f>
        <v>0</v>
      </c>
      <c r="D119" s="118">
        <f>Berechnungstabelle!D119</f>
        <v>0</v>
      </c>
      <c r="E119" s="118">
        <f t="shared" si="3"/>
        <v>0</v>
      </c>
      <c r="F119" s="186"/>
      <c r="G119" s="186"/>
      <c r="H119" s="187"/>
      <c r="I119" s="188"/>
      <c r="J119" s="181">
        <f t="shared" si="4"/>
        <v>0</v>
      </c>
      <c r="K119" s="181">
        <f>J119*(1+K109)</f>
        <v>0</v>
      </c>
      <c r="L119" s="201" t="s">
        <v>214</v>
      </c>
      <c r="M119" s="181">
        <f>Berechnungstabelle!AA119</f>
        <v>0</v>
      </c>
      <c r="N119" s="181">
        <f>Berechnungstabelle!AA119</f>
        <v>0</v>
      </c>
      <c r="O119" s="181"/>
      <c r="P119" s="181"/>
      <c r="Q119" s="156"/>
    </row>
    <row r="120" spans="1:17" ht="12.75">
      <c r="A120" s="17" t="s">
        <v>187</v>
      </c>
      <c r="B120" s="5" t="s">
        <v>59</v>
      </c>
      <c r="C120" s="118">
        <f>Berechnungstabelle!C120</f>
        <v>0</v>
      </c>
      <c r="D120" s="118" t="s">
        <v>80</v>
      </c>
      <c r="E120" s="118">
        <f>C120*35.79</f>
        <v>0</v>
      </c>
      <c r="F120" s="186"/>
      <c r="G120" s="186"/>
      <c r="H120" s="187"/>
      <c r="I120" s="188"/>
      <c r="J120" s="181">
        <f t="shared" si="4"/>
        <v>0</v>
      </c>
      <c r="K120" s="181">
        <f>J120*(1+K109)</f>
        <v>0</v>
      </c>
      <c r="L120" s="201" t="s">
        <v>214</v>
      </c>
      <c r="M120" s="181">
        <f>Berechnungstabelle!AA120</f>
        <v>0</v>
      </c>
      <c r="N120" s="181">
        <f>Berechnungstabelle!AA120</f>
        <v>0</v>
      </c>
      <c r="O120" s="181"/>
      <c r="P120" s="181"/>
      <c r="Q120" s="156"/>
    </row>
    <row r="121" spans="1:17" s="23" customFormat="1" ht="12.75">
      <c r="A121" s="131"/>
      <c r="B121" s="23" t="s">
        <v>93</v>
      </c>
      <c r="C121" s="195"/>
      <c r="D121" s="271"/>
      <c r="E121" s="195">
        <f>SUM(E110:E120)</f>
        <v>0</v>
      </c>
      <c r="F121" s="215"/>
      <c r="G121" s="215"/>
      <c r="H121" s="216"/>
      <c r="I121" s="217"/>
      <c r="J121" s="218">
        <f>SUM(J110:J120)</f>
        <v>0</v>
      </c>
      <c r="K121" s="218">
        <f>SUM(K110:K120)</f>
        <v>0</v>
      </c>
      <c r="L121" s="201" t="s">
        <v>214</v>
      </c>
      <c r="M121" s="218">
        <f>SUM(M110:M120)</f>
        <v>0</v>
      </c>
      <c r="N121" s="181">
        <f>Berechnungstabelle!AA121</f>
        <v>0</v>
      </c>
      <c r="O121" s="218"/>
      <c r="P121" s="218"/>
      <c r="Q121" s="158"/>
    </row>
    <row r="122" spans="1:17" ht="12.75">
      <c r="A122" s="17"/>
      <c r="C122" s="237"/>
      <c r="D122" s="236"/>
      <c r="E122" s="222"/>
      <c r="F122" s="222"/>
      <c r="G122" s="222"/>
      <c r="O122" s="237"/>
      <c r="P122" s="237"/>
      <c r="Q122" s="51"/>
    </row>
    <row r="123" ht="12.75">
      <c r="A123" s="17"/>
    </row>
    <row r="124" spans="1:22" ht="12.75">
      <c r="A124" s="17"/>
      <c r="F124" s="186"/>
      <c r="H124" s="224"/>
      <c r="I124" s="253"/>
      <c r="J124" s="237"/>
      <c r="K124" s="237"/>
      <c r="L124" s="201"/>
      <c r="M124" s="237"/>
      <c r="O124" s="283"/>
      <c r="P124" s="283"/>
      <c r="Q124" s="8"/>
      <c r="R124" s="284"/>
      <c r="S124" s="284"/>
      <c r="T124" s="284"/>
      <c r="U124" s="284"/>
      <c r="V124" s="284"/>
    </row>
    <row r="125" spans="1:33" s="5" customFormat="1" ht="12.75">
      <c r="A125" s="12" t="s">
        <v>62</v>
      </c>
      <c r="B125" s="13" t="s">
        <v>63</v>
      </c>
      <c r="C125" s="189" t="s">
        <v>61</v>
      </c>
      <c r="D125" s="189" t="s">
        <v>89</v>
      </c>
      <c r="E125" s="189" t="s">
        <v>4</v>
      </c>
      <c r="F125" s="186"/>
      <c r="G125" s="186"/>
      <c r="H125" s="187"/>
      <c r="I125" s="194" t="s">
        <v>51</v>
      </c>
      <c r="J125" s="186"/>
      <c r="K125" s="178">
        <f>Berechnungstabelle!L125</f>
        <v>0</v>
      </c>
      <c r="L125" s="201" t="s">
        <v>214</v>
      </c>
      <c r="M125" s="178">
        <f>Berechnungstabelle!AA125</f>
        <v>0</v>
      </c>
      <c r="N125" s="178">
        <f>Berechnungstabelle!AA125</f>
        <v>0</v>
      </c>
      <c r="O125" s="178"/>
      <c r="P125" s="178"/>
      <c r="Q125" s="67"/>
      <c r="R125" s="21"/>
      <c r="S125" s="21"/>
      <c r="T125" s="21"/>
      <c r="U125" s="21"/>
      <c r="V125" s="21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</row>
    <row r="126" spans="1:17" ht="12.75">
      <c r="A126" s="17"/>
      <c r="B126" s="13" t="s">
        <v>64</v>
      </c>
      <c r="C126" s="118">
        <f>Berechnungstabelle!C126</f>
        <v>0</v>
      </c>
      <c r="D126" s="118">
        <f>Berechnungstabelle!D126</f>
        <v>0</v>
      </c>
      <c r="E126" s="201">
        <f>C126+D126</f>
        <v>0</v>
      </c>
      <c r="F126" s="186"/>
      <c r="G126" s="186"/>
      <c r="H126" s="187"/>
      <c r="I126" s="188"/>
      <c r="J126" s="181">
        <f>E126</f>
        <v>0</v>
      </c>
      <c r="K126" s="181">
        <f>J126*(1+K125)</f>
        <v>0</v>
      </c>
      <c r="L126" s="201" t="s">
        <v>214</v>
      </c>
      <c r="M126" s="181">
        <f>Berechnungstabelle!AA126</f>
        <v>0</v>
      </c>
      <c r="N126" s="181">
        <f>Berechnungstabelle!AA126</f>
        <v>0</v>
      </c>
      <c r="O126" s="181"/>
      <c r="P126" s="181"/>
      <c r="Q126" s="156"/>
    </row>
    <row r="127" spans="1:17" s="5" customFormat="1" ht="12.75">
      <c r="A127" s="17"/>
      <c r="C127" s="277"/>
      <c r="D127" s="203"/>
      <c r="E127" s="186"/>
      <c r="F127" s="186"/>
      <c r="G127" s="186"/>
      <c r="H127" s="187"/>
      <c r="I127" s="188"/>
      <c r="J127" s="186"/>
      <c r="K127" s="186"/>
      <c r="L127" s="201"/>
      <c r="M127" s="203"/>
      <c r="N127" s="186"/>
      <c r="O127" s="203"/>
      <c r="P127" s="203"/>
      <c r="Q127" s="21"/>
    </row>
    <row r="128" spans="1:45" s="5" customFormat="1" ht="12.75">
      <c r="A128" s="12" t="s">
        <v>65</v>
      </c>
      <c r="B128" s="175" t="s">
        <v>196</v>
      </c>
      <c r="C128" s="251"/>
      <c r="D128" s="251"/>
      <c r="E128" s="251"/>
      <c r="F128" s="251"/>
      <c r="G128" s="251"/>
      <c r="H128" s="252"/>
      <c r="I128" s="194" t="s">
        <v>220</v>
      </c>
      <c r="J128" s="215"/>
      <c r="K128" s="159">
        <f>Berechnungstabelle!L128</f>
        <v>0</v>
      </c>
      <c r="L128" s="201" t="s">
        <v>214</v>
      </c>
      <c r="M128" s="159">
        <f>Berechnungstabelle!AA128</f>
        <v>0</v>
      </c>
      <c r="N128" s="159">
        <f>Berechnungstabelle!AA128</f>
        <v>0</v>
      </c>
      <c r="O128" s="159"/>
      <c r="P128" s="159"/>
      <c r="Q128" s="31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34" s="5" customFormat="1" ht="12.75">
      <c r="A129" s="17" t="s">
        <v>67</v>
      </c>
      <c r="B129" s="5" t="s">
        <v>104</v>
      </c>
      <c r="C129" s="263"/>
      <c r="D129" s="251"/>
      <c r="E129" s="251"/>
      <c r="F129" s="251"/>
      <c r="G129" s="251"/>
      <c r="H129" s="252"/>
      <c r="I129" s="253"/>
      <c r="J129" s="232">
        <f>E31</f>
        <v>0</v>
      </c>
      <c r="K129" s="232">
        <f>J129-(J129*K128)</f>
        <v>0</v>
      </c>
      <c r="L129" s="201" t="s">
        <v>214</v>
      </c>
      <c r="M129" s="232">
        <f>Berechnungstabelle!AA129</f>
        <v>0</v>
      </c>
      <c r="N129" s="232">
        <f>Berechnungstabelle!AA129</f>
        <v>0</v>
      </c>
      <c r="O129" s="232"/>
      <c r="P129" s="232"/>
      <c r="Q129" s="75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</row>
    <row r="130" spans="1:34" s="5" customFormat="1" ht="12.75">
      <c r="A130" s="17" t="s">
        <v>68</v>
      </c>
      <c r="B130" s="5" t="s">
        <v>197</v>
      </c>
      <c r="C130" s="265"/>
      <c r="D130" s="251"/>
      <c r="E130" s="251"/>
      <c r="F130" s="251"/>
      <c r="G130" s="251"/>
      <c r="H130" s="252"/>
      <c r="I130" s="253"/>
      <c r="J130" s="209">
        <f>E32</f>
        <v>0</v>
      </c>
      <c r="K130" s="209">
        <f>J130</f>
        <v>0</v>
      </c>
      <c r="L130" s="201" t="s">
        <v>214</v>
      </c>
      <c r="M130" s="209">
        <f>Berechnungstabelle!AA130</f>
        <v>0</v>
      </c>
      <c r="N130" s="209">
        <f>Berechnungstabelle!AA130</f>
        <v>0</v>
      </c>
      <c r="O130" s="238"/>
      <c r="P130" s="238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spans="1:34" s="5" customFormat="1" ht="12.75">
      <c r="A131" s="17" t="s">
        <v>69</v>
      </c>
      <c r="B131" s="5" t="s">
        <v>70</v>
      </c>
      <c r="C131" s="285"/>
      <c r="D131" s="251"/>
      <c r="E131" s="251"/>
      <c r="F131" s="251"/>
      <c r="G131" s="251"/>
      <c r="H131" s="252"/>
      <c r="I131" s="253"/>
      <c r="J131" s="233">
        <f>J129*J130</f>
        <v>0</v>
      </c>
      <c r="K131" s="233">
        <f>K129*K130</f>
        <v>0</v>
      </c>
      <c r="L131" s="201" t="s">
        <v>214</v>
      </c>
      <c r="M131" s="233">
        <f>Berechnungstabelle!AA131</f>
        <v>0</v>
      </c>
      <c r="N131" s="233">
        <f>Berechnungstabelle!AA131</f>
        <v>0</v>
      </c>
      <c r="O131" s="233"/>
      <c r="P131" s="233"/>
      <c r="Q131" s="81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</row>
    <row r="132" spans="1:17" ht="12.75">
      <c r="A132" s="17"/>
      <c r="C132" s="186"/>
      <c r="D132" s="186"/>
      <c r="E132" s="186"/>
      <c r="F132" s="186"/>
      <c r="G132" s="186"/>
      <c r="H132" s="187"/>
      <c r="I132" s="239"/>
      <c r="J132" s="186"/>
      <c r="K132" s="283"/>
      <c r="L132" s="201"/>
      <c r="M132" s="240"/>
      <c r="N132" s="296"/>
      <c r="O132" s="240"/>
      <c r="P132" s="240"/>
      <c r="Q132" s="43"/>
    </row>
    <row r="133" spans="1:17" ht="12.75">
      <c r="A133" s="17"/>
      <c r="H133" s="252"/>
      <c r="I133" s="194" t="s">
        <v>221</v>
      </c>
      <c r="J133" s="215"/>
      <c r="K133" s="159">
        <f>Berechnungstabelle!L133</f>
        <v>0</v>
      </c>
      <c r="L133" s="201" t="s">
        <v>214</v>
      </c>
      <c r="M133" s="159">
        <f>Berechnungstabelle!AA133</f>
        <v>0</v>
      </c>
      <c r="N133" s="159">
        <f>Berechnungstabelle!AA133</f>
        <v>0</v>
      </c>
      <c r="O133" s="159"/>
      <c r="P133" s="159"/>
      <c r="Q133" s="31"/>
    </row>
    <row r="134" spans="1:17" ht="12.75">
      <c r="A134" s="17"/>
      <c r="H134" s="252"/>
      <c r="J134" s="232">
        <f>J129</f>
        <v>0</v>
      </c>
      <c r="K134" s="232">
        <f>J134+(J134*K133)</f>
        <v>0</v>
      </c>
      <c r="L134" s="201" t="s">
        <v>214</v>
      </c>
      <c r="M134" s="232">
        <f>Berechnungstabelle!AA134</f>
        <v>0</v>
      </c>
      <c r="N134" s="232">
        <f>Berechnungstabelle!AA134</f>
        <v>0</v>
      </c>
      <c r="O134" s="232"/>
      <c r="P134" s="232"/>
      <c r="Q134" s="75"/>
    </row>
    <row r="135" spans="1:17" ht="12.75">
      <c r="A135" s="17"/>
      <c r="H135" s="252"/>
      <c r="J135" s="209">
        <f>J130</f>
        <v>0</v>
      </c>
      <c r="K135" s="209">
        <f>J135</f>
        <v>0</v>
      </c>
      <c r="L135" s="201" t="s">
        <v>214</v>
      </c>
      <c r="M135" s="209">
        <f>Berechnungstabelle!AA135</f>
        <v>0</v>
      </c>
      <c r="N135" s="209">
        <f>Berechnungstabelle!AA135</f>
        <v>0</v>
      </c>
      <c r="O135" s="209"/>
      <c r="P135" s="209"/>
      <c r="Q135" s="78"/>
    </row>
    <row r="136" spans="1:17" ht="12.75">
      <c r="A136" s="17"/>
      <c r="H136" s="252"/>
      <c r="J136" s="233">
        <f>J134*J135</f>
        <v>0</v>
      </c>
      <c r="K136" s="233">
        <f>K134*K135</f>
        <v>0</v>
      </c>
      <c r="L136" s="201" t="s">
        <v>214</v>
      </c>
      <c r="M136" s="233">
        <f>Berechnungstabelle!AA136</f>
        <v>0</v>
      </c>
      <c r="N136" s="233">
        <f>Berechnungstabelle!AA136</f>
        <v>0</v>
      </c>
      <c r="O136" s="233"/>
      <c r="P136" s="233"/>
      <c r="Q136" s="81"/>
    </row>
    <row r="137" spans="1:14" ht="12.75">
      <c r="A137" s="17"/>
      <c r="H137" s="252"/>
      <c r="I137" s="253"/>
      <c r="J137" s="251"/>
      <c r="L137" s="201"/>
      <c r="N137" s="295"/>
    </row>
    <row r="138" spans="1:21" ht="12.75">
      <c r="A138" s="17"/>
      <c r="H138" s="252"/>
      <c r="I138" s="253"/>
      <c r="J138" s="251"/>
      <c r="K138" s="159">
        <f>Berechnungstabelle!L138</f>
        <v>0</v>
      </c>
      <c r="L138" s="201" t="s">
        <v>214</v>
      </c>
      <c r="M138" s="159">
        <f>Berechnungstabelle!AA139</f>
        <v>0</v>
      </c>
      <c r="N138" s="159">
        <f>Berechnungstabelle!AA138</f>
        <v>0</v>
      </c>
      <c r="O138" s="252"/>
      <c r="P138" s="253"/>
      <c r="Q138" s="251"/>
      <c r="R138" s="159">
        <f>Berechnungstabelle!L141</f>
        <v>0</v>
      </c>
      <c r="S138" s="201" t="s">
        <v>214</v>
      </c>
      <c r="T138" s="159">
        <f>Berechnungstabelle!AA141</f>
        <v>0</v>
      </c>
      <c r="U138" s="159">
        <f>Berechnungstabelle!AA141</f>
        <v>0</v>
      </c>
    </row>
    <row r="139" spans="1:21" ht="12.75">
      <c r="A139" s="17" t="s">
        <v>72</v>
      </c>
      <c r="B139" s="5" t="s">
        <v>140</v>
      </c>
      <c r="C139" s="285"/>
      <c r="H139" s="252"/>
      <c r="I139" s="194" t="s">
        <v>218</v>
      </c>
      <c r="J139" s="285">
        <f>E38</f>
        <v>0</v>
      </c>
      <c r="K139" s="285">
        <f>J139-(J139*K138)</f>
        <v>0</v>
      </c>
      <c r="L139" s="201" t="s">
        <v>214</v>
      </c>
      <c r="M139" s="285">
        <f>Berechnungstabelle!AA139</f>
        <v>0</v>
      </c>
      <c r="N139" s="233">
        <f>Berechnungstabelle!AA139</f>
        <v>0</v>
      </c>
      <c r="O139" s="252"/>
      <c r="P139" s="194" t="s">
        <v>219</v>
      </c>
      <c r="Q139" s="285">
        <f>J139</f>
        <v>0</v>
      </c>
      <c r="R139" s="285">
        <f>Q139+(Q139*R138)</f>
        <v>0</v>
      </c>
      <c r="S139" s="201" t="s">
        <v>214</v>
      </c>
      <c r="T139" s="285">
        <f>Berechnungstabelle!AA142</f>
        <v>0</v>
      </c>
      <c r="U139" s="233">
        <f>Berechnungstabelle!AA142</f>
        <v>0</v>
      </c>
    </row>
    <row r="140" ht="12.75">
      <c r="A140" s="17"/>
    </row>
    <row r="141" spans="1:17" ht="12.75">
      <c r="A141" s="17"/>
      <c r="O141" s="159"/>
      <c r="P141" s="159"/>
      <c r="Q141" s="31"/>
    </row>
    <row r="142" spans="1:17" ht="12.75">
      <c r="A142" s="17"/>
      <c r="O142" s="285"/>
      <c r="P142" s="285"/>
      <c r="Q142" s="286"/>
    </row>
    <row r="143" ht="12.75">
      <c r="A143" s="17"/>
    </row>
    <row r="144" ht="12.75">
      <c r="A144" s="17"/>
    </row>
    <row r="145" spans="1:17" s="5" customFormat="1" ht="12.75">
      <c r="A145" s="16" t="s">
        <v>73</v>
      </c>
      <c r="B145" s="15" t="s">
        <v>194</v>
      </c>
      <c r="C145" s="191">
        <v>2015</v>
      </c>
      <c r="D145" s="191">
        <v>2016</v>
      </c>
      <c r="E145" s="191" t="s">
        <v>214</v>
      </c>
      <c r="F145" s="191">
        <v>2030</v>
      </c>
      <c r="G145" s="191"/>
      <c r="H145" s="191"/>
      <c r="I145" s="252"/>
      <c r="J145" s="253"/>
      <c r="K145" s="251"/>
      <c r="L145" s="251"/>
      <c r="M145" s="251"/>
      <c r="N145" s="251"/>
      <c r="O145" s="191"/>
      <c r="P145" s="191"/>
      <c r="Q145" s="8"/>
    </row>
    <row r="146" spans="3:17" ht="12.75">
      <c r="C146" s="186"/>
      <c r="D146" s="203"/>
      <c r="E146" s="186"/>
      <c r="F146" s="186"/>
      <c r="G146" s="186"/>
      <c r="H146" s="203"/>
      <c r="O146" s="203"/>
      <c r="P146" s="203"/>
      <c r="Q146" s="21"/>
    </row>
    <row r="147" spans="1:17" ht="12.75">
      <c r="A147" s="17" t="s">
        <v>151</v>
      </c>
      <c r="B147" s="13" t="s">
        <v>132</v>
      </c>
      <c r="C147" s="186"/>
      <c r="D147" s="203"/>
      <c r="E147" s="186"/>
      <c r="F147" s="186"/>
      <c r="G147" s="186"/>
      <c r="H147" s="203"/>
      <c r="O147" s="203"/>
      <c r="P147" s="203"/>
      <c r="Q147" s="21"/>
    </row>
    <row r="148" spans="1:17" s="5" customFormat="1" ht="12.75">
      <c r="A148" s="7" t="s">
        <v>152</v>
      </c>
      <c r="B148" s="86" t="s">
        <v>90</v>
      </c>
      <c r="C148" s="241" t="e">
        <f>K20+K21</f>
        <v>#DIV/0!</v>
      </c>
      <c r="D148" s="241" t="e">
        <f>L20+L21</f>
        <v>#DIV/0!</v>
      </c>
      <c r="E148" s="241" t="s">
        <v>214</v>
      </c>
      <c r="F148" s="241">
        <f>Berechnungstabelle!S148</f>
        <v>0</v>
      </c>
      <c r="G148" s="241"/>
      <c r="H148" s="241"/>
      <c r="I148" s="252"/>
      <c r="J148" s="253"/>
      <c r="K148" s="251"/>
      <c r="L148" s="251"/>
      <c r="M148" s="251"/>
      <c r="N148" s="251"/>
      <c r="O148" s="241"/>
      <c r="P148" s="241"/>
      <c r="Q148" s="87"/>
    </row>
    <row r="149" spans="1:17" s="5" customFormat="1" ht="12.75">
      <c r="A149" s="17" t="s">
        <v>153</v>
      </c>
      <c r="B149" s="86" t="s">
        <v>91</v>
      </c>
      <c r="C149" s="241" t="e">
        <f>K26</f>
        <v>#DIV/0!</v>
      </c>
      <c r="D149" s="241" t="e">
        <f>L26</f>
        <v>#DIV/0!</v>
      </c>
      <c r="E149" s="241" t="s">
        <v>214</v>
      </c>
      <c r="F149" s="241">
        <f>Berechnungstabelle!S149</f>
        <v>0</v>
      </c>
      <c r="G149" s="241"/>
      <c r="H149" s="241"/>
      <c r="I149" s="252"/>
      <c r="J149" s="253"/>
      <c r="K149" s="251"/>
      <c r="L149" s="251"/>
      <c r="M149" s="251"/>
      <c r="N149" s="251"/>
      <c r="O149" s="241"/>
      <c r="P149" s="241"/>
      <c r="Q149" s="87"/>
    </row>
    <row r="150" spans="1:26" s="88" customFormat="1" ht="12.75">
      <c r="A150" s="17" t="s">
        <v>154</v>
      </c>
      <c r="B150" s="86" t="s">
        <v>139</v>
      </c>
      <c r="C150" s="211">
        <f>E45</f>
        <v>0</v>
      </c>
      <c r="D150" s="211">
        <f>F45</f>
        <v>0</v>
      </c>
      <c r="E150" s="241" t="s">
        <v>214</v>
      </c>
      <c r="F150" s="211">
        <f>Berechnungstabelle!S150</f>
        <v>0</v>
      </c>
      <c r="G150" s="211"/>
      <c r="H150" s="211"/>
      <c r="I150" s="252"/>
      <c r="J150" s="253"/>
      <c r="K150" s="251"/>
      <c r="L150" s="251"/>
      <c r="M150" s="251"/>
      <c r="N150" s="251"/>
      <c r="O150" s="211"/>
      <c r="P150" s="211"/>
      <c r="Q150" s="40"/>
      <c r="R150" s="254"/>
      <c r="S150" s="254"/>
      <c r="T150" s="254"/>
      <c r="U150" s="254"/>
      <c r="V150" s="254"/>
      <c r="W150" s="254"/>
      <c r="X150" s="254"/>
      <c r="Y150" s="254"/>
      <c r="Z150" s="254"/>
    </row>
    <row r="151" spans="1:17" s="5" customFormat="1" ht="12.75">
      <c r="A151" s="17" t="s">
        <v>155</v>
      </c>
      <c r="B151" s="86" t="s">
        <v>75</v>
      </c>
      <c r="C151" s="118">
        <f>Berechnungstabelle!C151</f>
        <v>0</v>
      </c>
      <c r="D151" s="118">
        <f>Berechnungstabelle!D151</f>
        <v>0</v>
      </c>
      <c r="E151" s="241" t="s">
        <v>214</v>
      </c>
      <c r="F151" s="118">
        <f>Berechnungstabelle!S151</f>
        <v>0</v>
      </c>
      <c r="G151" s="118"/>
      <c r="H151" s="118"/>
      <c r="I151" s="252"/>
      <c r="J151" s="253"/>
      <c r="K151" s="251"/>
      <c r="L151" s="251"/>
      <c r="M151" s="251"/>
      <c r="N151" s="251"/>
      <c r="O151" s="118"/>
      <c r="P151" s="118"/>
      <c r="Q151" s="118"/>
    </row>
    <row r="152" spans="2:17" s="5" customFormat="1" ht="12.75">
      <c r="B152" s="89"/>
      <c r="C152" s="242"/>
      <c r="D152" s="242"/>
      <c r="E152" s="242"/>
      <c r="F152" s="242"/>
      <c r="G152" s="242"/>
      <c r="H152" s="242"/>
      <c r="I152" s="252"/>
      <c r="J152" s="253"/>
      <c r="K152" s="251"/>
      <c r="L152" s="251"/>
      <c r="M152" s="251"/>
      <c r="N152" s="251"/>
      <c r="O152" s="242"/>
      <c r="P152" s="242"/>
      <c r="Q152" s="48"/>
    </row>
    <row r="153" spans="1:26" s="88" customFormat="1" ht="12.75">
      <c r="A153" s="17" t="s">
        <v>156</v>
      </c>
      <c r="B153" s="86" t="s">
        <v>109</v>
      </c>
      <c r="C153" s="211">
        <f>-E74</f>
        <v>0</v>
      </c>
      <c r="D153" s="211">
        <f>-F74</f>
        <v>0</v>
      </c>
      <c r="E153" s="241" t="s">
        <v>214</v>
      </c>
      <c r="F153" s="211">
        <f>-H74</f>
        <v>0</v>
      </c>
      <c r="G153" s="211"/>
      <c r="H153" s="211"/>
      <c r="I153" s="252"/>
      <c r="J153" s="253"/>
      <c r="K153" s="251"/>
      <c r="L153" s="251"/>
      <c r="M153" s="251"/>
      <c r="N153" s="251"/>
      <c r="O153" s="211"/>
      <c r="P153" s="211"/>
      <c r="Q153" s="40"/>
      <c r="R153" s="254"/>
      <c r="S153" s="254"/>
      <c r="T153" s="254"/>
      <c r="U153" s="254"/>
      <c r="V153" s="254"/>
      <c r="W153" s="254"/>
      <c r="X153" s="254"/>
      <c r="Y153" s="254"/>
      <c r="Z153" s="254"/>
    </row>
    <row r="154" spans="1:17" s="5" customFormat="1" ht="12.75">
      <c r="A154" s="17"/>
      <c r="B154" s="89"/>
      <c r="C154" s="242"/>
      <c r="D154" s="242"/>
      <c r="E154" s="242"/>
      <c r="F154" s="242"/>
      <c r="G154" s="242"/>
      <c r="H154" s="242"/>
      <c r="I154" s="252"/>
      <c r="J154" s="253"/>
      <c r="K154" s="251"/>
      <c r="L154" s="251"/>
      <c r="M154" s="251"/>
      <c r="N154" s="251"/>
      <c r="O154" s="242"/>
      <c r="P154" s="242"/>
      <c r="Q154" s="48"/>
    </row>
    <row r="155" spans="1:17" s="5" customFormat="1" ht="12.75">
      <c r="A155" s="17"/>
      <c r="B155" s="89"/>
      <c r="C155" s="242"/>
      <c r="D155" s="242"/>
      <c r="E155" s="242"/>
      <c r="F155" s="242"/>
      <c r="G155" s="242"/>
      <c r="H155" s="242"/>
      <c r="I155" s="252"/>
      <c r="J155" s="253"/>
      <c r="K155" s="251"/>
      <c r="L155" s="251"/>
      <c r="M155" s="251"/>
      <c r="N155" s="251"/>
      <c r="O155" s="242"/>
      <c r="P155" s="242"/>
      <c r="Q155" s="48"/>
    </row>
    <row r="156" spans="1:17" s="5" customFormat="1" ht="12.75">
      <c r="A156" s="17" t="s">
        <v>157</v>
      </c>
      <c r="B156" s="13" t="s">
        <v>102</v>
      </c>
      <c r="C156" s="242"/>
      <c r="D156" s="242"/>
      <c r="E156" s="242"/>
      <c r="F156" s="242"/>
      <c r="G156" s="242"/>
      <c r="H156" s="242"/>
      <c r="I156" s="252"/>
      <c r="J156" s="253"/>
      <c r="K156" s="251"/>
      <c r="L156" s="251"/>
      <c r="M156" s="251"/>
      <c r="N156" s="251"/>
      <c r="O156" s="242"/>
      <c r="P156" s="242"/>
      <c r="Q156" s="48"/>
    </row>
    <row r="157" spans="1:17" s="5" customFormat="1" ht="12.75">
      <c r="A157" s="17" t="s">
        <v>158</v>
      </c>
      <c r="B157" s="5" t="s">
        <v>130</v>
      </c>
      <c r="C157" s="243">
        <f>J121</f>
        <v>0</v>
      </c>
      <c r="D157" s="243">
        <f>SUM(K110:K120)</f>
        <v>0</v>
      </c>
      <c r="E157" s="241" t="s">
        <v>214</v>
      </c>
      <c r="F157" s="243">
        <f>Berechnungstabelle!S157</f>
        <v>0</v>
      </c>
      <c r="G157" s="243"/>
      <c r="H157" s="243"/>
      <c r="I157" s="252"/>
      <c r="J157" s="253"/>
      <c r="K157" s="251"/>
      <c r="L157" s="251"/>
      <c r="M157" s="251"/>
      <c r="N157" s="251"/>
      <c r="O157" s="243"/>
      <c r="P157" s="243"/>
      <c r="Q157" s="169"/>
    </row>
    <row r="158" spans="1:17" s="5" customFormat="1" ht="12.75">
      <c r="A158" s="17" t="s">
        <v>159</v>
      </c>
      <c r="B158" s="86" t="s">
        <v>74</v>
      </c>
      <c r="C158" s="243">
        <f>J126</f>
        <v>0</v>
      </c>
      <c r="D158" s="243">
        <f>K126</f>
        <v>0</v>
      </c>
      <c r="E158" s="241" t="s">
        <v>214</v>
      </c>
      <c r="F158" s="243">
        <f>Berechnungstabelle!S158</f>
        <v>0</v>
      </c>
      <c r="G158" s="243"/>
      <c r="H158" s="243"/>
      <c r="I158" s="252"/>
      <c r="J158" s="253"/>
      <c r="K158" s="251"/>
      <c r="L158" s="251"/>
      <c r="M158" s="251"/>
      <c r="N158" s="251"/>
      <c r="O158" s="243"/>
      <c r="P158" s="243"/>
      <c r="Q158" s="169"/>
    </row>
    <row r="159" spans="1:17" s="5" customFormat="1" ht="12.75">
      <c r="A159" s="17" t="s">
        <v>160</v>
      </c>
      <c r="B159" s="86" t="s">
        <v>134</v>
      </c>
      <c r="C159" s="243" t="e">
        <f>J105</f>
        <v>#NUM!</v>
      </c>
      <c r="D159" s="243">
        <f>K105</f>
        <v>0</v>
      </c>
      <c r="E159" s="241" t="s">
        <v>214</v>
      </c>
      <c r="F159" s="243">
        <f>Berechnungstabelle!S159</f>
        <v>0</v>
      </c>
      <c r="G159" s="243"/>
      <c r="H159" s="243"/>
      <c r="I159" s="252"/>
      <c r="J159" s="253"/>
      <c r="K159" s="251"/>
      <c r="L159" s="251"/>
      <c r="M159" s="251"/>
      <c r="N159" s="251"/>
      <c r="O159" s="243"/>
      <c r="P159" s="243"/>
      <c r="Q159" s="169"/>
    </row>
    <row r="160" spans="1:17" s="5" customFormat="1" ht="12.75">
      <c r="A160" s="17" t="s">
        <v>161</v>
      </c>
      <c r="B160" s="86" t="s">
        <v>131</v>
      </c>
      <c r="C160" s="243" t="e">
        <f>K17</f>
        <v>#DIV/0!</v>
      </c>
      <c r="D160" s="243" t="e">
        <f>SUM(L5:L14)</f>
        <v>#DIV/0!</v>
      </c>
      <c r="E160" s="241" t="s">
        <v>214</v>
      </c>
      <c r="F160" s="243">
        <f>Berechnungstabelle!S160</f>
        <v>0</v>
      </c>
      <c r="G160" s="243"/>
      <c r="H160" s="243"/>
      <c r="I160" s="252"/>
      <c r="J160" s="253"/>
      <c r="K160" s="251"/>
      <c r="L160" s="251"/>
      <c r="M160" s="251"/>
      <c r="N160" s="251"/>
      <c r="O160" s="243"/>
      <c r="P160" s="243"/>
      <c r="Q160" s="169"/>
    </row>
    <row r="161" spans="1:17" s="5" customFormat="1" ht="12.75">
      <c r="A161" s="17" t="s">
        <v>162</v>
      </c>
      <c r="B161" s="86" t="s">
        <v>76</v>
      </c>
      <c r="C161" s="243" t="e">
        <f>J100</f>
        <v>#DIV/0!</v>
      </c>
      <c r="D161" s="243" t="e">
        <f>K100</f>
        <v>#DIV/0!</v>
      </c>
      <c r="E161" s="241" t="s">
        <v>214</v>
      </c>
      <c r="F161" s="243">
        <f>Berechnungstabelle!S161</f>
        <v>0</v>
      </c>
      <c r="G161" s="243"/>
      <c r="H161" s="243"/>
      <c r="I161" s="252"/>
      <c r="J161" s="253"/>
      <c r="K161" s="251"/>
      <c r="L161" s="251"/>
      <c r="M161" s="251"/>
      <c r="N161" s="251"/>
      <c r="O161" s="243"/>
      <c r="P161" s="243"/>
      <c r="Q161" s="169"/>
    </row>
    <row r="162" spans="1:17" ht="12.75">
      <c r="A162" s="17" t="s">
        <v>163</v>
      </c>
      <c r="B162" s="86" t="s">
        <v>77</v>
      </c>
      <c r="C162" s="243">
        <f>Berechnungstabelle!C162</f>
        <v>0</v>
      </c>
      <c r="D162" s="243">
        <f>C162</f>
        <v>0</v>
      </c>
      <c r="E162" s="241" t="s">
        <v>214</v>
      </c>
      <c r="F162" s="243">
        <f>Berechnungstabelle!S162</f>
        <v>0</v>
      </c>
      <c r="G162" s="243"/>
      <c r="H162" s="243"/>
      <c r="O162" s="243"/>
      <c r="P162" s="243"/>
      <c r="Q162" s="169"/>
    </row>
    <row r="163" spans="1:17" s="5" customFormat="1" ht="12.75">
      <c r="A163" s="17"/>
      <c r="B163" s="86"/>
      <c r="C163" s="244"/>
      <c r="D163" s="244"/>
      <c r="E163" s="244"/>
      <c r="F163" s="244"/>
      <c r="G163" s="244"/>
      <c r="H163" s="244"/>
      <c r="I163" s="252"/>
      <c r="J163" s="253"/>
      <c r="K163" s="251"/>
      <c r="L163" s="251"/>
      <c r="M163" s="251"/>
      <c r="N163" s="251"/>
      <c r="O163" s="244"/>
      <c r="P163" s="244"/>
      <c r="Q163" s="171"/>
    </row>
    <row r="164" spans="1:17" s="5" customFormat="1" ht="12.75">
      <c r="A164" s="17" t="s">
        <v>164</v>
      </c>
      <c r="B164" s="86" t="s">
        <v>133</v>
      </c>
      <c r="C164" s="244">
        <f>-E91</f>
        <v>0</v>
      </c>
      <c r="D164" s="244">
        <f>-F91</f>
        <v>0</v>
      </c>
      <c r="E164" s="241" t="s">
        <v>214</v>
      </c>
      <c r="F164" s="244">
        <f>Berechnungstabelle!S164</f>
        <v>0</v>
      </c>
      <c r="G164" s="244"/>
      <c r="H164" s="244"/>
      <c r="I164" s="252"/>
      <c r="J164" s="253"/>
      <c r="K164" s="251"/>
      <c r="L164" s="251"/>
      <c r="M164" s="251"/>
      <c r="N164" s="251"/>
      <c r="O164" s="244"/>
      <c r="P164" s="244"/>
      <c r="Q164" s="171"/>
    </row>
    <row r="165" spans="1:17" ht="12.75">
      <c r="A165" s="17"/>
      <c r="B165" s="86"/>
      <c r="C165" s="245"/>
      <c r="D165" s="245"/>
      <c r="E165" s="245"/>
      <c r="F165" s="245"/>
      <c r="G165" s="245"/>
      <c r="H165" s="245"/>
      <c r="O165" s="245"/>
      <c r="P165" s="245"/>
      <c r="Q165" s="172"/>
    </row>
    <row r="166" spans="1:17" s="1" customFormat="1" ht="12.75">
      <c r="A166" s="146" t="s">
        <v>165</v>
      </c>
      <c r="B166" s="93" t="s">
        <v>136</v>
      </c>
      <c r="C166" s="246" t="e">
        <f>SUM(C148:C151)</f>
        <v>#DIV/0!</v>
      </c>
      <c r="D166" s="246" t="e">
        <f>SUM(D148:D151)</f>
        <v>#DIV/0!</v>
      </c>
      <c r="E166" s="241" t="s">
        <v>214</v>
      </c>
      <c r="F166" s="246">
        <f>Berechnungstabelle!S166</f>
        <v>0</v>
      </c>
      <c r="G166" s="246"/>
      <c r="H166" s="246"/>
      <c r="I166" s="252"/>
      <c r="J166" s="253"/>
      <c r="K166" s="251"/>
      <c r="L166" s="251"/>
      <c r="M166" s="251"/>
      <c r="N166" s="251"/>
      <c r="O166" s="246"/>
      <c r="P166" s="246"/>
      <c r="Q166" s="174"/>
    </row>
    <row r="167" spans="1:17" s="1" customFormat="1" ht="12.75">
      <c r="A167" s="146" t="s">
        <v>166</v>
      </c>
      <c r="B167" s="93" t="s">
        <v>137</v>
      </c>
      <c r="C167" s="246" t="e">
        <f>SUM(C157:C162)</f>
        <v>#NUM!</v>
      </c>
      <c r="D167" s="246" t="e">
        <f>SUM(D157:D162)</f>
        <v>#DIV/0!</v>
      </c>
      <c r="E167" s="241" t="s">
        <v>214</v>
      </c>
      <c r="F167" s="246">
        <f>Berechnungstabelle!S167</f>
        <v>0</v>
      </c>
      <c r="G167" s="246"/>
      <c r="H167" s="246"/>
      <c r="I167" s="252"/>
      <c r="J167" s="253"/>
      <c r="K167" s="251"/>
      <c r="L167" s="251"/>
      <c r="M167" s="251"/>
      <c r="N167" s="251"/>
      <c r="O167" s="246"/>
      <c r="P167" s="246"/>
      <c r="Q167" s="174"/>
    </row>
    <row r="168" spans="1:17" s="1" customFormat="1" ht="12.75">
      <c r="A168" s="146" t="s">
        <v>167</v>
      </c>
      <c r="B168" s="93" t="s">
        <v>189</v>
      </c>
      <c r="C168" s="246" t="e">
        <f>C166-C167</f>
        <v>#DIV/0!</v>
      </c>
      <c r="D168" s="246" t="e">
        <f>D166-D167</f>
        <v>#DIV/0!</v>
      </c>
      <c r="E168" s="241" t="s">
        <v>214</v>
      </c>
      <c r="F168" s="246">
        <f>Berechnungstabelle!S168</f>
        <v>0</v>
      </c>
      <c r="G168" s="246"/>
      <c r="H168" s="246"/>
      <c r="I168" s="252"/>
      <c r="J168" s="253"/>
      <c r="K168" s="251"/>
      <c r="L168" s="251"/>
      <c r="M168" s="251"/>
      <c r="N168" s="251"/>
      <c r="O168" s="246"/>
      <c r="P168" s="246"/>
      <c r="Q168" s="174"/>
    </row>
    <row r="169" spans="1:17" s="5" customFormat="1" ht="12.75">
      <c r="A169" s="17"/>
      <c r="B169" s="86"/>
      <c r="C169" s="245"/>
      <c r="D169" s="245"/>
      <c r="E169" s="245"/>
      <c r="F169" s="245"/>
      <c r="G169" s="245"/>
      <c r="H169" s="245"/>
      <c r="I169" s="252"/>
      <c r="J169" s="253"/>
      <c r="K169" s="251"/>
      <c r="L169" s="251"/>
      <c r="M169" s="251"/>
      <c r="N169" s="251"/>
      <c r="O169" s="245"/>
      <c r="P169" s="245"/>
      <c r="Q169" s="172"/>
    </row>
    <row r="170" spans="1:17" s="5" customFormat="1" ht="12.75">
      <c r="A170" s="17" t="s">
        <v>168</v>
      </c>
      <c r="B170" s="86" t="s">
        <v>138</v>
      </c>
      <c r="C170" s="243">
        <f>C153-C164</f>
        <v>0</v>
      </c>
      <c r="D170" s="243">
        <f>D153-D164</f>
        <v>0</v>
      </c>
      <c r="E170" s="241" t="s">
        <v>214</v>
      </c>
      <c r="F170" s="243">
        <f>Berechnungstabelle!S170</f>
        <v>0</v>
      </c>
      <c r="G170" s="243"/>
      <c r="H170" s="243"/>
      <c r="I170" s="252"/>
      <c r="J170" s="253"/>
      <c r="K170" s="251"/>
      <c r="L170" s="251"/>
      <c r="M170" s="251"/>
      <c r="N170" s="251"/>
      <c r="O170" s="243"/>
      <c r="P170" s="243"/>
      <c r="Q170" s="169"/>
    </row>
    <row r="171" spans="2:16" s="5" customFormat="1" ht="12.75">
      <c r="B171" s="86"/>
      <c r="C171" s="186"/>
      <c r="D171" s="186"/>
      <c r="E171" s="186"/>
      <c r="F171" s="186"/>
      <c r="G171" s="186"/>
      <c r="H171" s="186"/>
      <c r="I171" s="252"/>
      <c r="J171" s="253"/>
      <c r="K171" s="251"/>
      <c r="L171" s="251"/>
      <c r="M171" s="251"/>
      <c r="N171" s="251"/>
      <c r="O171" s="186"/>
      <c r="P171" s="186"/>
    </row>
    <row r="172" spans="1:16" s="5" customFormat="1" ht="12.75">
      <c r="A172" s="17"/>
      <c r="B172" s="86"/>
      <c r="C172" s="186"/>
      <c r="D172" s="186"/>
      <c r="E172" s="186"/>
      <c r="F172" s="186"/>
      <c r="G172" s="186"/>
      <c r="H172" s="186"/>
      <c r="I172" s="252"/>
      <c r="J172" s="253"/>
      <c r="K172" s="251"/>
      <c r="L172" s="251"/>
      <c r="M172" s="251"/>
      <c r="N172" s="251"/>
      <c r="O172" s="186"/>
      <c r="P172" s="186"/>
    </row>
    <row r="173" spans="1:17" ht="12.75">
      <c r="A173" s="17" t="s">
        <v>169</v>
      </c>
      <c r="B173" s="86" t="s">
        <v>200</v>
      </c>
      <c r="C173" s="285">
        <f>Berechnungstabelle!C173</f>
        <v>0</v>
      </c>
      <c r="D173" s="285">
        <f>C173</f>
        <v>0</v>
      </c>
      <c r="E173" s="241" t="s">
        <v>214</v>
      </c>
      <c r="F173" s="233">
        <f>Berechnungstabelle!S173</f>
        <v>0</v>
      </c>
      <c r="G173" s="285"/>
      <c r="H173" s="285"/>
      <c r="O173" s="285"/>
      <c r="P173" s="285"/>
      <c r="Q173" s="285"/>
    </row>
    <row r="174" spans="1:17" s="5" customFormat="1" ht="12.75">
      <c r="A174" s="7" t="s">
        <v>170</v>
      </c>
      <c r="B174" s="292" t="s">
        <v>198</v>
      </c>
      <c r="C174" s="288" t="e">
        <f>C168/C173</f>
        <v>#DIV/0!</v>
      </c>
      <c r="D174" s="288" t="e">
        <f>D168/D173</f>
        <v>#DIV/0!</v>
      </c>
      <c r="E174" s="241" t="s">
        <v>214</v>
      </c>
      <c r="F174" s="288">
        <f>Berechnungstabelle!S174</f>
        <v>0</v>
      </c>
      <c r="G174" s="288"/>
      <c r="H174" s="288"/>
      <c r="I174" s="252"/>
      <c r="J174" s="253"/>
      <c r="K174" s="251"/>
      <c r="L174" s="251"/>
      <c r="M174" s="251"/>
      <c r="N174" s="251"/>
      <c r="O174" s="288"/>
      <c r="P174" s="288"/>
      <c r="Q174" s="289"/>
    </row>
    <row r="175" spans="1:19" s="5" customFormat="1" ht="12.75">
      <c r="A175" s="7"/>
      <c r="B175" s="86"/>
      <c r="C175" s="191"/>
      <c r="D175" s="270"/>
      <c r="E175" s="186"/>
      <c r="F175" s="186"/>
      <c r="G175" s="186"/>
      <c r="H175" s="186"/>
      <c r="I175" s="252"/>
      <c r="J175" s="253"/>
      <c r="K175" s="251"/>
      <c r="L175" s="251"/>
      <c r="M175" s="251"/>
      <c r="N175" s="251"/>
      <c r="O175" s="283"/>
      <c r="P175" s="283"/>
      <c r="Q175" s="284"/>
      <c r="R175" s="21"/>
      <c r="S175" s="21"/>
    </row>
    <row r="176" spans="1:19" s="5" customFormat="1" ht="12.75">
      <c r="A176" s="7" t="s">
        <v>171</v>
      </c>
      <c r="B176" s="86" t="s">
        <v>199</v>
      </c>
      <c r="C176" s="177">
        <f>Berechnungstabelle!C176</f>
        <v>0</v>
      </c>
      <c r="D176" s="177">
        <f>C176</f>
        <v>0</v>
      </c>
      <c r="E176" s="241" t="s">
        <v>214</v>
      </c>
      <c r="F176" s="177">
        <f>Berechnungstabelle!S176</f>
        <v>0</v>
      </c>
      <c r="G176" s="177"/>
      <c r="H176" s="177"/>
      <c r="I176" s="252"/>
      <c r="J176" s="253"/>
      <c r="K176" s="251"/>
      <c r="L176" s="251"/>
      <c r="M176" s="251"/>
      <c r="N176" s="251"/>
      <c r="O176" s="177"/>
      <c r="P176" s="177"/>
      <c r="Q176" s="177"/>
      <c r="R176" s="21"/>
      <c r="S176" s="21"/>
    </row>
    <row r="177" spans="1:19" s="5" customFormat="1" ht="12.75">
      <c r="A177" s="7"/>
      <c r="B177" s="86"/>
      <c r="C177" s="191"/>
      <c r="D177" s="270"/>
      <c r="E177" s="186"/>
      <c r="F177" s="186"/>
      <c r="G177" s="186"/>
      <c r="H177" s="186"/>
      <c r="I177" s="252"/>
      <c r="J177" s="253"/>
      <c r="K177" s="251"/>
      <c r="L177" s="251"/>
      <c r="M177" s="251"/>
      <c r="N177" s="251"/>
      <c r="O177" s="283"/>
      <c r="P177" s="283"/>
      <c r="Q177" s="284"/>
      <c r="R177" s="21"/>
      <c r="S177" s="21"/>
    </row>
    <row r="178" spans="1:19" s="5" customFormat="1" ht="12.75">
      <c r="A178" s="7"/>
      <c r="B178" s="86"/>
      <c r="C178" s="191"/>
      <c r="D178" s="270"/>
      <c r="E178" s="186"/>
      <c r="F178" s="186"/>
      <c r="G178" s="186"/>
      <c r="H178" s="186"/>
      <c r="I178" s="252"/>
      <c r="J178" s="253"/>
      <c r="K178" s="251"/>
      <c r="L178" s="251"/>
      <c r="M178" s="251"/>
      <c r="N178" s="251"/>
      <c r="O178" s="283"/>
      <c r="P178" s="283"/>
      <c r="Q178" s="284"/>
      <c r="R178" s="21"/>
      <c r="S178" s="21"/>
    </row>
    <row r="179" spans="1:19" s="5" customFormat="1" ht="12.75">
      <c r="A179" s="7" t="s">
        <v>172</v>
      </c>
      <c r="B179" s="92" t="s">
        <v>178</v>
      </c>
      <c r="C179" s="118" t="e">
        <f>(C167-C148-C149-C151)/(J131+J139)</f>
        <v>#NUM!</v>
      </c>
      <c r="D179" s="118" t="e">
        <f>(D167-D148-D149-D151)/(K131+K139)</f>
        <v>#DIV/0!</v>
      </c>
      <c r="E179" s="241" t="s">
        <v>214</v>
      </c>
      <c r="F179" s="118">
        <f>Berechnungstabelle!S179</f>
        <v>0</v>
      </c>
      <c r="G179" s="118"/>
      <c r="H179" s="118"/>
      <c r="I179" s="252"/>
      <c r="J179" s="253"/>
      <c r="K179" s="251"/>
      <c r="L179" s="251"/>
      <c r="M179" s="251"/>
      <c r="N179" s="251"/>
      <c r="O179" s="118"/>
      <c r="P179" s="118"/>
      <c r="Q179" s="19"/>
      <c r="R179" s="21"/>
      <c r="S179" s="21"/>
    </row>
    <row r="180" spans="1:19" s="5" customFormat="1" ht="12.75">
      <c r="A180" s="7" t="s">
        <v>173</v>
      </c>
      <c r="B180" s="86" t="s">
        <v>201</v>
      </c>
      <c r="C180" s="118" t="e">
        <f>C176/C173</f>
        <v>#DIV/0!</v>
      </c>
      <c r="D180" s="118" t="e">
        <f>D176/D173</f>
        <v>#DIV/0!</v>
      </c>
      <c r="E180" s="241" t="s">
        <v>214</v>
      </c>
      <c r="F180" s="118">
        <f>Berechnungstabelle!S180</f>
        <v>0</v>
      </c>
      <c r="G180" s="118"/>
      <c r="H180" s="118"/>
      <c r="I180" s="252"/>
      <c r="J180" s="253"/>
      <c r="K180" s="251"/>
      <c r="L180" s="251"/>
      <c r="M180" s="251"/>
      <c r="N180" s="251"/>
      <c r="O180" s="118"/>
      <c r="P180" s="118"/>
      <c r="Q180" s="19"/>
      <c r="R180" s="21"/>
      <c r="S180" s="21"/>
    </row>
    <row r="181" spans="1:26" s="183" customFormat="1" ht="12.75">
      <c r="A181" s="83" t="s">
        <v>174</v>
      </c>
      <c r="B181" s="89" t="s">
        <v>78</v>
      </c>
      <c r="C181" s="242" t="e">
        <f>C179-C180</f>
        <v>#NUM!</v>
      </c>
      <c r="D181" s="242" t="e">
        <f>D179-D180</f>
        <v>#DIV/0!</v>
      </c>
      <c r="E181" s="241" t="s">
        <v>214</v>
      </c>
      <c r="F181" s="242">
        <f>Berechnungstabelle!S181</f>
        <v>0</v>
      </c>
      <c r="G181" s="242"/>
      <c r="H181" s="242"/>
      <c r="I181" s="252"/>
      <c r="J181" s="253"/>
      <c r="K181" s="251"/>
      <c r="L181" s="251"/>
      <c r="M181" s="251"/>
      <c r="N181" s="251"/>
      <c r="O181" s="242"/>
      <c r="P181" s="242"/>
      <c r="Q181" s="48"/>
      <c r="R181" s="290"/>
      <c r="S181" s="290"/>
      <c r="T181" s="1"/>
      <c r="U181" s="1"/>
      <c r="V181" s="1"/>
      <c r="W181" s="1"/>
      <c r="X181" s="1"/>
      <c r="Y181" s="1"/>
      <c r="Z181" s="1"/>
    </row>
    <row r="182" spans="1:6" ht="12.75">
      <c r="A182" s="17"/>
      <c r="F182" s="186"/>
    </row>
    <row r="183" spans="1:19" s="5" customFormat="1" ht="12.75">
      <c r="A183" s="7" t="s">
        <v>175</v>
      </c>
      <c r="B183" s="92" t="s">
        <v>179</v>
      </c>
      <c r="C183" s="118" t="e">
        <f>(C167-C149-C148-C151)/(J136+Q139)</f>
        <v>#NUM!</v>
      </c>
      <c r="D183" s="118" t="e">
        <f>(D167-D149-D148-D151)/(K136+R139)</f>
        <v>#DIV/0!</v>
      </c>
      <c r="E183" s="241" t="s">
        <v>214</v>
      </c>
      <c r="F183" s="118">
        <f>Berechnungstabelle!S183</f>
        <v>0</v>
      </c>
      <c r="G183" s="118"/>
      <c r="H183" s="118"/>
      <c r="I183" s="252"/>
      <c r="J183" s="253"/>
      <c r="K183" s="251"/>
      <c r="L183" s="251"/>
      <c r="M183" s="251"/>
      <c r="N183" s="251"/>
      <c r="O183" s="118"/>
      <c r="P183" s="118"/>
      <c r="Q183" s="19"/>
      <c r="R183" s="21"/>
      <c r="S183" s="21"/>
    </row>
    <row r="184" spans="1:19" s="5" customFormat="1" ht="12.75">
      <c r="A184" s="7" t="s">
        <v>176</v>
      </c>
      <c r="B184" s="86" t="s">
        <v>201</v>
      </c>
      <c r="C184" s="118" t="e">
        <f>C180</f>
        <v>#DIV/0!</v>
      </c>
      <c r="D184" s="118" t="e">
        <f>C180</f>
        <v>#DIV/0!</v>
      </c>
      <c r="E184" s="241" t="s">
        <v>214</v>
      </c>
      <c r="F184" s="118">
        <f>Berechnungstabelle!S184</f>
        <v>0</v>
      </c>
      <c r="G184" s="118"/>
      <c r="H184" s="118"/>
      <c r="I184" s="252"/>
      <c r="J184" s="253"/>
      <c r="K184" s="251"/>
      <c r="L184" s="251"/>
      <c r="M184" s="251"/>
      <c r="N184" s="251"/>
      <c r="O184" s="118"/>
      <c r="P184" s="118"/>
      <c r="Q184" s="19"/>
      <c r="R184" s="21"/>
      <c r="S184" s="21"/>
    </row>
    <row r="185" spans="1:26" s="183" customFormat="1" ht="12.75">
      <c r="A185" s="83" t="s">
        <v>177</v>
      </c>
      <c r="B185" s="89" t="s">
        <v>78</v>
      </c>
      <c r="C185" s="242" t="e">
        <f>C183-C184</f>
        <v>#NUM!</v>
      </c>
      <c r="D185" s="242" t="e">
        <f>D183-D184</f>
        <v>#DIV/0!</v>
      </c>
      <c r="E185" s="241" t="s">
        <v>214</v>
      </c>
      <c r="F185" s="242">
        <f>Berechnungstabelle!S185</f>
        <v>0</v>
      </c>
      <c r="G185" s="242"/>
      <c r="H185" s="242"/>
      <c r="I185" s="252"/>
      <c r="J185" s="253"/>
      <c r="K185" s="251"/>
      <c r="L185" s="251"/>
      <c r="M185" s="251"/>
      <c r="N185" s="251"/>
      <c r="O185" s="242"/>
      <c r="P185" s="242"/>
      <c r="Q185" s="48"/>
      <c r="R185" s="290"/>
      <c r="S185" s="290"/>
      <c r="T185" s="1"/>
      <c r="U185" s="1"/>
      <c r="V185" s="1"/>
      <c r="W185" s="1"/>
      <c r="X185" s="1"/>
      <c r="Y185" s="1"/>
      <c r="Z185" s="1"/>
    </row>
    <row r="187" ht="12.75">
      <c r="B187" s="302"/>
    </row>
    <row r="188" ht="12.75">
      <c r="B188" s="302"/>
    </row>
    <row r="189" ht="12.75">
      <c r="B189" s="303"/>
    </row>
    <row r="191" ht="12.75">
      <c r="B191" s="293"/>
    </row>
  </sheetData>
  <sheetProtection/>
  <mergeCells count="1">
    <mergeCell ref="B187:B189"/>
  </mergeCells>
  <printOptions horizontalCentered="1" verticalCentered="1"/>
  <pageMargins left="0.1968503937007874" right="0.2755905511811024" top="0.42" bottom="0.32" header="0.29" footer="0.31496062992125984"/>
  <pageSetup blackAndWhite="1" fitToHeight="4" fitToWidth="4" horizontalDpi="600" verticalDpi="600" orientation="landscape" pageOrder="overThenDown" paperSize="9" scale="86" r:id="rId1"/>
  <rowBreaks count="2" manualBreakCount="2">
    <brk id="54" max="255" man="1"/>
    <brk id="12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 Hofe</dc:creator>
  <cp:keywords/>
  <dc:description/>
  <cp:lastModifiedBy>vom Hofe, Sven</cp:lastModifiedBy>
  <cp:lastPrinted>2009-03-25T10:06:45Z</cp:lastPrinted>
  <dcterms:created xsi:type="dcterms:W3CDTF">2009-02-09T07:26:21Z</dcterms:created>
  <dcterms:modified xsi:type="dcterms:W3CDTF">2016-09-12T05:53:37Z</dcterms:modified>
  <cp:category/>
  <cp:version/>
  <cp:contentType/>
  <cp:contentStatus/>
</cp:coreProperties>
</file>